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/>
  <bookViews>
    <workbookView xWindow="0" yWindow="0" windowWidth="20730" windowHeight="11760" tabRatio="456"/>
  </bookViews>
  <sheets>
    <sheet name="Tabelle1" sheetId="1" r:id="rId1"/>
    <sheet name="Tabelle2" sheetId="2" r:id="rId2"/>
    <sheet name="Tabelle3" sheetId="3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8" i="1" l="1"/>
  <c r="V29" i="2"/>
  <c r="C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9" i="2"/>
  <c r="T27" i="2"/>
  <c r="V27" i="2"/>
  <c r="T26" i="2"/>
  <c r="V26" i="2"/>
  <c r="T25" i="2"/>
  <c r="V25" i="2"/>
  <c r="T24" i="2"/>
  <c r="V24" i="2"/>
  <c r="T23" i="2"/>
  <c r="V23" i="2"/>
  <c r="T22" i="2"/>
  <c r="V22" i="2"/>
  <c r="T21" i="2"/>
  <c r="V21" i="2"/>
  <c r="T20" i="2"/>
  <c r="V20" i="2"/>
  <c r="T19" i="2"/>
  <c r="V19" i="2"/>
  <c r="T18" i="2"/>
  <c r="V18" i="2"/>
  <c r="T17" i="2"/>
  <c r="V17" i="2"/>
  <c r="T16" i="2"/>
  <c r="V16" i="2"/>
  <c r="T15" i="2"/>
  <c r="V15" i="2"/>
  <c r="T14" i="2"/>
  <c r="V14" i="2"/>
  <c r="T13" i="2"/>
  <c r="V13" i="2"/>
  <c r="T12" i="2"/>
  <c r="V12" i="2"/>
  <c r="T11" i="2"/>
  <c r="V11" i="2"/>
  <c r="T9" i="2"/>
  <c r="V9" i="2"/>
  <c r="T8" i="2"/>
  <c r="V8" i="2"/>
  <c r="T3" i="2"/>
  <c r="V3" i="2"/>
  <c r="T2" i="2"/>
  <c r="V2" i="2"/>
  <c r="G37" i="1"/>
  <c r="M36" i="1"/>
  <c r="BY37" i="1"/>
  <c r="CJ37" i="1"/>
  <c r="FB37" i="1"/>
  <c r="GI37" i="1"/>
  <c r="GT37" i="1"/>
  <c r="HE37" i="1"/>
  <c r="LM37" i="1"/>
  <c r="MU37" i="1"/>
  <c r="MJ37" i="1"/>
  <c r="LX37" i="1"/>
  <c r="LA37" i="1"/>
  <c r="KP37" i="1"/>
  <c r="KE37" i="1"/>
  <c r="JT37" i="1"/>
  <c r="JI37" i="1"/>
  <c r="IX37" i="1"/>
  <c r="IM37" i="1"/>
  <c r="HQ37" i="1"/>
  <c r="EP37" i="1"/>
  <c r="FX37" i="1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I26" i="2"/>
  <c r="I24" i="2"/>
  <c r="G23" i="2"/>
  <c r="E18" i="2"/>
  <c r="I15" i="2"/>
  <c r="D28" i="3"/>
  <c r="F28" i="3"/>
  <c r="G28" i="3"/>
  <c r="H28" i="3"/>
  <c r="I28" i="3"/>
  <c r="K28" i="3"/>
  <c r="L28" i="3"/>
  <c r="N28" i="3"/>
  <c r="O28" i="3"/>
  <c r="P28" i="3"/>
  <c r="Q28" i="3"/>
  <c r="R28" i="3"/>
  <c r="S28" i="3"/>
  <c r="D27" i="3"/>
  <c r="F27" i="3"/>
  <c r="G27" i="3"/>
  <c r="H27" i="3"/>
  <c r="I27" i="3"/>
  <c r="K27" i="3"/>
  <c r="L27" i="3"/>
  <c r="N27" i="3"/>
  <c r="O27" i="3"/>
  <c r="P27" i="3"/>
  <c r="Q27" i="3"/>
  <c r="R27" i="3"/>
  <c r="S27" i="3"/>
  <c r="D26" i="3"/>
  <c r="F26" i="3"/>
  <c r="G26" i="3"/>
  <c r="H26" i="3"/>
  <c r="I26" i="3"/>
  <c r="K26" i="3"/>
  <c r="L26" i="3"/>
  <c r="N26" i="3"/>
  <c r="O26" i="3"/>
  <c r="P26" i="3"/>
  <c r="Q26" i="3"/>
  <c r="R26" i="3"/>
  <c r="S26" i="3"/>
  <c r="D25" i="3"/>
  <c r="F25" i="3"/>
  <c r="G25" i="3"/>
  <c r="H25" i="3"/>
  <c r="I25" i="3"/>
  <c r="K25" i="3"/>
  <c r="L25" i="3"/>
  <c r="N25" i="3"/>
  <c r="O25" i="3"/>
  <c r="P25" i="3"/>
  <c r="Q25" i="3"/>
  <c r="R25" i="3"/>
  <c r="S25" i="3"/>
  <c r="D24" i="3"/>
  <c r="F24" i="3"/>
  <c r="G24" i="3"/>
  <c r="H24" i="3"/>
  <c r="I24" i="3"/>
  <c r="K24" i="3"/>
  <c r="L24" i="3"/>
  <c r="N24" i="3"/>
  <c r="O24" i="3"/>
  <c r="P24" i="3"/>
  <c r="Q24" i="3"/>
  <c r="R24" i="3"/>
  <c r="S24" i="3"/>
  <c r="D23" i="3"/>
  <c r="F23" i="3"/>
  <c r="G23" i="3"/>
  <c r="H23" i="3"/>
  <c r="I23" i="3"/>
  <c r="K23" i="3"/>
  <c r="L23" i="3"/>
  <c r="N23" i="3"/>
  <c r="O23" i="3"/>
  <c r="P23" i="3"/>
  <c r="Q23" i="3"/>
  <c r="R23" i="3"/>
  <c r="S23" i="3"/>
  <c r="D22" i="3"/>
  <c r="F22" i="3"/>
  <c r="G22" i="3"/>
  <c r="H22" i="3"/>
  <c r="I22" i="3"/>
  <c r="K22" i="3"/>
  <c r="L22" i="3"/>
  <c r="N22" i="3"/>
  <c r="O22" i="3"/>
  <c r="P22" i="3"/>
  <c r="Q22" i="3"/>
  <c r="R22" i="3"/>
  <c r="S22" i="3"/>
  <c r="D21" i="3"/>
  <c r="HL21" i="1"/>
  <c r="F21" i="3"/>
  <c r="G21" i="3"/>
  <c r="H21" i="3"/>
  <c r="I21" i="3"/>
  <c r="K21" i="3"/>
  <c r="L21" i="3"/>
  <c r="N21" i="3"/>
  <c r="O21" i="3"/>
  <c r="P21" i="3"/>
  <c r="Q21" i="3"/>
  <c r="R21" i="3"/>
  <c r="S21" i="3"/>
  <c r="D20" i="3"/>
  <c r="F20" i="3"/>
  <c r="G20" i="3"/>
  <c r="H20" i="3"/>
  <c r="I20" i="3"/>
  <c r="K20" i="3"/>
  <c r="L20" i="3"/>
  <c r="N20" i="3"/>
  <c r="O20" i="3"/>
  <c r="P20" i="3"/>
  <c r="Q20" i="3"/>
  <c r="R20" i="3"/>
  <c r="S20" i="3"/>
  <c r="D19" i="3"/>
  <c r="F19" i="3"/>
  <c r="G19" i="3"/>
  <c r="H19" i="3"/>
  <c r="I19" i="3"/>
  <c r="K19" i="3"/>
  <c r="L19" i="3"/>
  <c r="N19" i="3"/>
  <c r="O19" i="3"/>
  <c r="P19" i="3"/>
  <c r="Q19" i="3"/>
  <c r="R19" i="3"/>
  <c r="S19" i="3"/>
  <c r="D18" i="3"/>
  <c r="F18" i="3"/>
  <c r="G18" i="3"/>
  <c r="H18" i="3"/>
  <c r="I18" i="3"/>
  <c r="K18" i="3"/>
  <c r="L18" i="3"/>
  <c r="N18" i="3"/>
  <c r="O18" i="3"/>
  <c r="P18" i="3"/>
  <c r="Q18" i="3"/>
  <c r="R18" i="3"/>
  <c r="S18" i="3"/>
  <c r="D17" i="3"/>
  <c r="F17" i="3"/>
  <c r="G17" i="3"/>
  <c r="H17" i="3"/>
  <c r="I17" i="3"/>
  <c r="K17" i="3"/>
  <c r="L17" i="3"/>
  <c r="N17" i="3"/>
  <c r="O17" i="3"/>
  <c r="P17" i="3"/>
  <c r="Q17" i="3"/>
  <c r="R17" i="3"/>
  <c r="S17" i="3"/>
  <c r="D16" i="3"/>
  <c r="F16" i="3"/>
  <c r="G16" i="3"/>
  <c r="H16" i="3"/>
  <c r="I16" i="3"/>
  <c r="K16" i="3"/>
  <c r="L16" i="3"/>
  <c r="N16" i="3"/>
  <c r="O16" i="3"/>
  <c r="P16" i="3"/>
  <c r="Q16" i="3"/>
  <c r="R16" i="3"/>
  <c r="S16" i="3"/>
  <c r="D15" i="3"/>
  <c r="F15" i="3"/>
  <c r="G15" i="3"/>
  <c r="H15" i="3"/>
  <c r="I15" i="3"/>
  <c r="K15" i="3"/>
  <c r="L15" i="3"/>
  <c r="N15" i="3"/>
  <c r="O15" i="3"/>
  <c r="P15" i="3"/>
  <c r="Q15" i="3"/>
  <c r="R15" i="3"/>
  <c r="S15" i="3"/>
  <c r="D14" i="3"/>
  <c r="F14" i="3"/>
  <c r="G14" i="3"/>
  <c r="H14" i="3"/>
  <c r="I14" i="3"/>
  <c r="K14" i="3"/>
  <c r="L14" i="3"/>
  <c r="N14" i="3"/>
  <c r="O14" i="3"/>
  <c r="P14" i="3"/>
  <c r="Q14" i="3"/>
  <c r="R14" i="3"/>
  <c r="S14" i="3"/>
  <c r="D13" i="3"/>
  <c r="F13" i="3"/>
  <c r="G13" i="3"/>
  <c r="H13" i="3"/>
  <c r="I13" i="3"/>
  <c r="K13" i="3"/>
  <c r="L13" i="3"/>
  <c r="N13" i="3"/>
  <c r="O13" i="3"/>
  <c r="P13" i="3"/>
  <c r="Q13" i="3"/>
  <c r="R13" i="3"/>
  <c r="S13" i="3"/>
  <c r="D12" i="3"/>
  <c r="F12" i="3"/>
  <c r="G12" i="3"/>
  <c r="H12" i="3"/>
  <c r="I12" i="3"/>
  <c r="K12" i="3"/>
  <c r="L12" i="3"/>
  <c r="N12" i="3"/>
  <c r="O12" i="3"/>
  <c r="P12" i="3"/>
  <c r="Q12" i="3"/>
  <c r="R12" i="3"/>
  <c r="S12" i="3"/>
  <c r="D11" i="3"/>
  <c r="F11" i="3"/>
  <c r="G11" i="3"/>
  <c r="H11" i="3"/>
  <c r="I11" i="3"/>
  <c r="K11" i="3"/>
  <c r="L11" i="3"/>
  <c r="N11" i="3"/>
  <c r="O11" i="3"/>
  <c r="P11" i="3"/>
  <c r="Q11" i="3"/>
  <c r="R11" i="3"/>
  <c r="S11" i="3"/>
  <c r="D10" i="3"/>
  <c r="F10" i="3"/>
  <c r="G10" i="3"/>
  <c r="H10" i="3"/>
  <c r="I10" i="3"/>
  <c r="K10" i="3"/>
  <c r="L10" i="3"/>
  <c r="N10" i="3"/>
  <c r="O10" i="3"/>
  <c r="P10" i="3"/>
  <c r="Q10" i="3"/>
  <c r="R10" i="3"/>
  <c r="S10" i="3"/>
  <c r="D9" i="3"/>
  <c r="F9" i="3"/>
  <c r="G9" i="3"/>
  <c r="H9" i="3"/>
  <c r="I9" i="3"/>
  <c r="K9" i="3"/>
  <c r="L9" i="3"/>
  <c r="N9" i="3"/>
  <c r="O9" i="3"/>
  <c r="P9" i="3"/>
  <c r="Q9" i="3"/>
  <c r="R9" i="3"/>
  <c r="S9" i="3"/>
  <c r="D8" i="3"/>
  <c r="F8" i="3"/>
  <c r="G8" i="3"/>
  <c r="H8" i="3"/>
  <c r="I8" i="3"/>
  <c r="K8" i="3"/>
  <c r="L8" i="3"/>
  <c r="N8" i="3"/>
  <c r="O8" i="3"/>
  <c r="P8" i="3"/>
  <c r="Q8" i="3"/>
  <c r="R8" i="3"/>
  <c r="S8" i="3"/>
  <c r="D7" i="3"/>
  <c r="F7" i="3"/>
  <c r="G7" i="3"/>
  <c r="H7" i="3"/>
  <c r="I7" i="3"/>
  <c r="K7" i="3"/>
  <c r="L7" i="3"/>
  <c r="N7" i="3"/>
  <c r="O7" i="3"/>
  <c r="P7" i="3"/>
  <c r="Q7" i="3"/>
  <c r="R7" i="3"/>
  <c r="S7" i="3"/>
  <c r="D6" i="3"/>
  <c r="F6" i="3"/>
  <c r="G6" i="3"/>
  <c r="H6" i="3"/>
  <c r="I6" i="3"/>
  <c r="K6" i="3"/>
  <c r="L6" i="3"/>
  <c r="N6" i="3"/>
  <c r="O6" i="3"/>
  <c r="P6" i="3"/>
  <c r="Q6" i="3"/>
  <c r="R6" i="3"/>
  <c r="S6" i="3"/>
  <c r="D5" i="3"/>
  <c r="F5" i="3"/>
  <c r="G5" i="3"/>
  <c r="H5" i="3"/>
  <c r="I5" i="3"/>
  <c r="K5" i="3"/>
  <c r="L5" i="3"/>
  <c r="N5" i="3"/>
  <c r="O5" i="3"/>
  <c r="P5" i="3"/>
  <c r="Q5" i="3"/>
  <c r="R5" i="3"/>
  <c r="S5" i="3"/>
  <c r="D4" i="3"/>
  <c r="E4" i="3"/>
  <c r="F4" i="3"/>
  <c r="G4" i="3"/>
  <c r="H4" i="3"/>
  <c r="I4" i="3"/>
  <c r="K4" i="3"/>
  <c r="L4" i="3"/>
  <c r="N4" i="3"/>
  <c r="O4" i="3"/>
  <c r="P4" i="3"/>
  <c r="Q4" i="3"/>
  <c r="R4" i="3"/>
  <c r="S4" i="3"/>
  <c r="AX35" i="1"/>
  <c r="AR35" i="1"/>
  <c r="AL35" i="1"/>
  <c r="AF35" i="1"/>
  <c r="Z35" i="1"/>
  <c r="T35" i="1"/>
  <c r="N35" i="1"/>
  <c r="D30" i="3"/>
  <c r="E30" i="3"/>
  <c r="F30" i="3"/>
  <c r="I30" i="3"/>
  <c r="S35" i="1"/>
  <c r="Y35" i="1"/>
  <c r="AE35" i="1"/>
  <c r="AK35" i="1"/>
  <c r="AQ35" i="1"/>
  <c r="AW35" i="1"/>
  <c r="BC35" i="1"/>
  <c r="BZ35" i="1"/>
  <c r="CK35" i="1"/>
  <c r="EQ35" i="1"/>
  <c r="FC35" i="1"/>
  <c r="FY35" i="1"/>
  <c r="GJ35" i="1"/>
  <c r="GU35" i="1"/>
  <c r="HF35" i="1"/>
  <c r="HR35" i="1"/>
  <c r="HV35" i="1"/>
  <c r="IC35" i="1"/>
  <c r="IN35" i="1"/>
  <c r="IY35" i="1"/>
  <c r="JJ35" i="1"/>
  <c r="JU35" i="1"/>
  <c r="KF35" i="1"/>
  <c r="KQ35" i="1"/>
  <c r="LB35" i="1"/>
  <c r="LN35" i="1"/>
  <c r="LY35" i="1"/>
  <c r="MK35" i="1"/>
  <c r="MV35" i="1"/>
  <c r="G39" i="1"/>
  <c r="H30" i="3"/>
  <c r="G30" i="3"/>
  <c r="MT35" i="1"/>
  <c r="MI35" i="1"/>
  <c r="LW35" i="1"/>
  <c r="LL35" i="1"/>
  <c r="KZ35" i="1"/>
  <c r="KO35" i="1"/>
  <c r="KD35" i="1"/>
  <c r="JS35" i="1"/>
  <c r="JH35" i="1"/>
  <c r="IW35" i="1"/>
  <c r="IL35" i="1"/>
  <c r="IA35" i="1"/>
  <c r="HP35" i="1"/>
  <c r="HD35" i="1"/>
  <c r="GS35" i="1"/>
  <c r="GH35" i="1"/>
  <c r="FW35" i="1"/>
  <c r="FA35" i="1"/>
  <c r="EO35" i="1"/>
  <c r="CI35" i="1"/>
  <c r="BX35" i="1"/>
  <c r="BN35" i="1"/>
  <c r="BH35" i="1"/>
  <c r="BB35" i="1"/>
  <c r="AV35" i="1"/>
  <c r="AJ35" i="1"/>
  <c r="X35" i="1"/>
  <c r="BO35" i="1"/>
  <c r="BI35" i="1"/>
  <c r="MV36" i="1"/>
  <c r="MK36" i="1"/>
  <c r="LY36" i="1"/>
  <c r="LN36" i="1"/>
  <c r="LB36" i="1"/>
  <c r="KQ36" i="1"/>
  <c r="KF36" i="1"/>
  <c r="JU36" i="1"/>
  <c r="JJ36" i="1"/>
  <c r="IY36" i="1"/>
  <c r="IN36" i="1"/>
  <c r="IC36" i="1"/>
  <c r="HR36" i="1"/>
  <c r="HF36" i="1"/>
  <c r="GU36" i="1"/>
  <c r="GJ36" i="1"/>
  <c r="FY36" i="1"/>
  <c r="FC36" i="1"/>
  <c r="EQ36" i="1"/>
  <c r="CK36" i="1"/>
  <c r="BZ36" i="1"/>
  <c r="BJ35" i="1"/>
  <c r="BK35" i="1"/>
  <c r="BO36" i="1"/>
  <c r="BD35" i="1"/>
  <c r="BE35" i="1"/>
  <c r="BI36" i="1"/>
  <c r="AY35" i="1"/>
  <c r="BC36" i="1"/>
  <c r="AS35" i="1"/>
  <c r="AW36" i="1"/>
  <c r="AM35" i="1"/>
  <c r="AQ36" i="1"/>
  <c r="AG35" i="1"/>
  <c r="AK36" i="1"/>
  <c r="AA35" i="1"/>
  <c r="AE36" i="1"/>
  <c r="U35" i="1"/>
  <c r="Y36" i="1"/>
  <c r="O35" i="1"/>
  <c r="S36" i="1"/>
  <c r="EU35" i="1"/>
  <c r="I9" i="2"/>
  <c r="DL35" i="1"/>
  <c r="I6" i="2"/>
  <c r="R30" i="3"/>
  <c r="L30" i="3"/>
  <c r="O30" i="3"/>
  <c r="P30" i="3"/>
  <c r="Q30" i="3"/>
  <c r="N30" i="3"/>
  <c r="K30" i="3"/>
  <c r="MC35" i="1"/>
  <c r="LF35" i="1"/>
  <c r="HJ35" i="1"/>
  <c r="AC35" i="1"/>
  <c r="AB35" i="1"/>
  <c r="R35" i="1"/>
  <c r="D36" i="3"/>
  <c r="E36" i="3"/>
  <c r="F36" i="3"/>
  <c r="D35" i="3"/>
  <c r="E35" i="3"/>
  <c r="F35" i="3"/>
  <c r="D34" i="3"/>
  <c r="E34" i="3"/>
  <c r="F34" i="3"/>
  <c r="E33" i="3"/>
  <c r="D33" i="3"/>
  <c r="F33" i="3"/>
  <c r="C45" i="1"/>
  <c r="C41" i="1"/>
  <c r="KS35" i="1"/>
  <c r="E23" i="2"/>
  <c r="BR35" i="1"/>
  <c r="CC35" i="1"/>
  <c r="CN35" i="1"/>
  <c r="CZ35" i="1"/>
  <c r="DK35" i="1"/>
  <c r="DW35" i="1"/>
  <c r="EH35" i="1"/>
  <c r="ET35" i="1"/>
  <c r="FF35" i="1"/>
  <c r="FQ35" i="1"/>
  <c r="GB35" i="1"/>
  <c r="GM35" i="1"/>
  <c r="GX35" i="1"/>
  <c r="HI35" i="1"/>
  <c r="HU35" i="1"/>
  <c r="IF35" i="1"/>
  <c r="IQ35" i="1"/>
  <c r="JB35" i="1"/>
  <c r="JM35" i="1"/>
  <c r="JX35" i="1"/>
  <c r="KI35" i="1"/>
  <c r="KT35" i="1"/>
  <c r="LE35" i="1"/>
  <c r="LQ35" i="1"/>
  <c r="MB35" i="1"/>
  <c r="MN35" i="1"/>
  <c r="C48" i="1"/>
  <c r="G35" i="1"/>
  <c r="F35" i="1"/>
  <c r="E35" i="1"/>
  <c r="D35" i="1"/>
  <c r="ML35" i="1"/>
  <c r="MM35" i="1"/>
  <c r="E27" i="2"/>
  <c r="MO35" i="1"/>
  <c r="K27" i="2"/>
  <c r="O27" i="2"/>
  <c r="LZ35" i="1"/>
  <c r="MA35" i="1"/>
  <c r="E26" i="2"/>
  <c r="MD35" i="1"/>
  <c r="K26" i="2"/>
  <c r="O26" i="2"/>
  <c r="LO35" i="1"/>
  <c r="LP35" i="1"/>
  <c r="E25" i="2"/>
  <c r="LR35" i="1"/>
  <c r="K25" i="2"/>
  <c r="O25" i="2"/>
  <c r="LC35" i="1"/>
  <c r="LD35" i="1"/>
  <c r="E24" i="2"/>
  <c r="LG35" i="1"/>
  <c r="K24" i="2"/>
  <c r="O24" i="2"/>
  <c r="KR35" i="1"/>
  <c r="KU35" i="1"/>
  <c r="K23" i="2"/>
  <c r="O23" i="2"/>
  <c r="KG35" i="1"/>
  <c r="KH35" i="1"/>
  <c r="E22" i="2"/>
  <c r="KJ35" i="1"/>
  <c r="K22" i="2"/>
  <c r="O22" i="2"/>
  <c r="JV35" i="1"/>
  <c r="JW35" i="1"/>
  <c r="E21" i="2"/>
  <c r="JY35" i="1"/>
  <c r="K21" i="2"/>
  <c r="O21" i="2"/>
  <c r="JK35" i="1"/>
  <c r="JL35" i="1"/>
  <c r="E20" i="2"/>
  <c r="JN35" i="1"/>
  <c r="K20" i="2"/>
  <c r="O20" i="2"/>
  <c r="IZ35" i="1"/>
  <c r="JA35" i="1"/>
  <c r="E19" i="2"/>
  <c r="JC35" i="1"/>
  <c r="K19" i="2"/>
  <c r="O19" i="2"/>
  <c r="IO35" i="1"/>
  <c r="IR35" i="1"/>
  <c r="K18" i="2"/>
  <c r="O18" i="2"/>
  <c r="ID35" i="1"/>
  <c r="IE35" i="1"/>
  <c r="E17" i="2"/>
  <c r="IG35" i="1"/>
  <c r="K17" i="2"/>
  <c r="O17" i="2"/>
  <c r="HS35" i="1"/>
  <c r="HT35" i="1"/>
  <c r="E16" i="2"/>
  <c r="K16" i="2"/>
  <c r="O16" i="2"/>
  <c r="HG35" i="1"/>
  <c r="HH35" i="1"/>
  <c r="E15" i="2"/>
  <c r="HK35" i="1"/>
  <c r="K15" i="2"/>
  <c r="O15" i="2"/>
  <c r="GV35" i="1"/>
  <c r="GW35" i="1"/>
  <c r="E14" i="2"/>
  <c r="GY35" i="1"/>
  <c r="K14" i="2"/>
  <c r="O14" i="2"/>
  <c r="GK35" i="1"/>
  <c r="GL35" i="1"/>
  <c r="E13" i="2"/>
  <c r="GN35" i="1"/>
  <c r="K13" i="2"/>
  <c r="O13" i="2"/>
  <c r="FZ35" i="1"/>
  <c r="GA35" i="1"/>
  <c r="E12" i="2"/>
  <c r="GC35" i="1"/>
  <c r="K12" i="2"/>
  <c r="O12" i="2"/>
  <c r="FO35" i="1"/>
  <c r="FP35" i="1"/>
  <c r="E11" i="2"/>
  <c r="FR35" i="1"/>
  <c r="K11" i="2"/>
  <c r="O11" i="2"/>
  <c r="FD35" i="1"/>
  <c r="FE35" i="1"/>
  <c r="E10" i="2"/>
  <c r="FG35" i="1"/>
  <c r="K10" i="2"/>
  <c r="O10" i="2"/>
  <c r="ER35" i="1"/>
  <c r="ES35" i="1"/>
  <c r="E9" i="2"/>
  <c r="EV35" i="1"/>
  <c r="K9" i="2"/>
  <c r="O9" i="2"/>
  <c r="EF35" i="1"/>
  <c r="EG35" i="1"/>
  <c r="E8" i="2"/>
  <c r="EJ35" i="1"/>
  <c r="K8" i="2"/>
  <c r="O8" i="2"/>
  <c r="DU35" i="1"/>
  <c r="DV35" i="1"/>
  <c r="E7" i="2"/>
  <c r="DX35" i="1"/>
  <c r="K7" i="2"/>
  <c r="O7" i="2"/>
  <c r="DI35" i="1"/>
  <c r="DJ35" i="1"/>
  <c r="E6" i="2"/>
  <c r="DM35" i="1"/>
  <c r="K6" i="2"/>
  <c r="O6" i="2"/>
  <c r="CX35" i="1"/>
  <c r="CY35" i="1"/>
  <c r="E5" i="2"/>
  <c r="DA35" i="1"/>
  <c r="K5" i="2"/>
  <c r="O5" i="2"/>
  <c r="CL35" i="1"/>
  <c r="CM35" i="1"/>
  <c r="E4" i="2"/>
  <c r="CP35" i="1"/>
  <c r="K4" i="2"/>
  <c r="O4" i="2"/>
  <c r="CA35" i="1"/>
  <c r="CB35" i="1"/>
  <c r="E3" i="2"/>
  <c r="CD35" i="1"/>
  <c r="K3" i="2"/>
  <c r="O3" i="2"/>
  <c r="BQ35" i="1"/>
  <c r="E2" i="2"/>
  <c r="BP35" i="1"/>
  <c r="BS35" i="1"/>
  <c r="K2" i="2"/>
  <c r="O2" i="2"/>
  <c r="G27" i="2"/>
  <c r="Q27" i="2"/>
  <c r="G26" i="2"/>
  <c r="Q26" i="2"/>
  <c r="G25" i="2"/>
  <c r="Q25" i="2"/>
  <c r="G24" i="2"/>
  <c r="Q24" i="2"/>
  <c r="Q23" i="2"/>
  <c r="G22" i="2"/>
  <c r="Q22" i="2"/>
  <c r="G21" i="2"/>
  <c r="Q21" i="2"/>
  <c r="G20" i="2"/>
  <c r="Q20" i="2"/>
  <c r="G19" i="2"/>
  <c r="Q19" i="2"/>
  <c r="G18" i="2"/>
  <c r="Q18" i="2"/>
  <c r="G17" i="2"/>
  <c r="Q17" i="2"/>
  <c r="G16" i="2"/>
  <c r="Q16" i="2"/>
  <c r="G15" i="2"/>
  <c r="Q15" i="2"/>
  <c r="G14" i="2"/>
  <c r="Q14" i="2"/>
  <c r="G13" i="2"/>
  <c r="Q13" i="2"/>
  <c r="G12" i="2"/>
  <c r="Q12" i="2"/>
  <c r="G11" i="2"/>
  <c r="Q11" i="2"/>
  <c r="G10" i="2"/>
  <c r="Q10" i="2"/>
  <c r="G9" i="2"/>
  <c r="Q9" i="2"/>
  <c r="G8" i="2"/>
  <c r="EI35" i="1"/>
  <c r="I8" i="2"/>
  <c r="Q8" i="2"/>
  <c r="G7" i="2"/>
  <c r="Q7" i="2"/>
  <c r="G6" i="2"/>
  <c r="Q6" i="2"/>
  <c r="G5" i="2"/>
  <c r="Q5" i="2"/>
  <c r="G4" i="2"/>
  <c r="CO35" i="1"/>
  <c r="I4" i="2"/>
  <c r="Q4" i="2"/>
  <c r="G3" i="2"/>
  <c r="Q3" i="2"/>
  <c r="G2" i="2"/>
  <c r="Q2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M4" i="2"/>
  <c r="M3" i="2"/>
  <c r="M2" i="2"/>
  <c r="I29" i="2"/>
  <c r="K29" i="2"/>
  <c r="G29" i="2"/>
  <c r="E29" i="2"/>
  <c r="C42" i="1"/>
  <c r="C43" i="1"/>
  <c r="BM35" i="1"/>
  <c r="BL35" i="1"/>
  <c r="BG35" i="1"/>
  <c r="BF35" i="1"/>
  <c r="BA35" i="1"/>
  <c r="AZ35" i="1"/>
  <c r="AU35" i="1"/>
  <c r="AT35" i="1"/>
  <c r="AP35" i="1"/>
  <c r="AO35" i="1"/>
  <c r="AI35" i="1"/>
  <c r="AH35" i="1"/>
  <c r="AN35" i="1"/>
  <c r="W35" i="1"/>
  <c r="V35" i="1"/>
  <c r="Q35" i="1"/>
  <c r="P35" i="1"/>
  <c r="IP35" i="1"/>
  <c r="JN49" i="1"/>
  <c r="Q49" i="1"/>
  <c r="W49" i="1"/>
  <c r="AI49" i="1"/>
  <c r="AO49" i="1"/>
  <c r="AU49" i="1"/>
  <c r="BA49" i="1"/>
  <c r="BG49" i="1"/>
  <c r="BM49" i="1"/>
  <c r="BS49" i="1"/>
  <c r="CD49" i="1"/>
  <c r="CP49" i="1"/>
  <c r="DA49" i="1"/>
  <c r="DM49" i="1"/>
  <c r="DX49" i="1"/>
  <c r="EJ49" i="1"/>
  <c r="EV49" i="1"/>
  <c r="FG49" i="1"/>
  <c r="FR49" i="1"/>
  <c r="GC49" i="1"/>
  <c r="GN49" i="1"/>
  <c r="GY49" i="1"/>
  <c r="HK49" i="1"/>
  <c r="HV49" i="1"/>
  <c r="IG49" i="1"/>
  <c r="IR49" i="1"/>
  <c r="JC49" i="1"/>
  <c r="JY49" i="1"/>
  <c r="KJ49" i="1"/>
  <c r="KU49" i="1"/>
  <c r="LG49" i="1"/>
  <c r="LR49" i="1"/>
  <c r="MD49" i="1"/>
  <c r="MO49" i="1"/>
  <c r="C49" i="1"/>
  <c r="D53" i="1"/>
  <c r="K24" i="1"/>
  <c r="K23" i="1"/>
  <c r="K22" i="1"/>
  <c r="K21" i="1"/>
  <c r="K20" i="1"/>
  <c r="K18" i="1"/>
  <c r="K17" i="1"/>
  <c r="K16" i="1"/>
  <c r="K15" i="1"/>
  <c r="K14" i="1"/>
  <c r="K13" i="1"/>
  <c r="K12" i="1"/>
  <c r="K9" i="1"/>
  <c r="K8" i="1"/>
  <c r="K7" i="1"/>
  <c r="K6" i="1"/>
  <c r="K3" i="1"/>
  <c r="MR4" i="1"/>
  <c r="MS4" i="1"/>
  <c r="MR5" i="1"/>
  <c r="MS5" i="1"/>
  <c r="MR6" i="1"/>
  <c r="MS6" i="1"/>
  <c r="MR7" i="1"/>
  <c r="MS7" i="1"/>
  <c r="MR8" i="1"/>
  <c r="MS8" i="1"/>
  <c r="MR9" i="1"/>
  <c r="MS9" i="1"/>
  <c r="MR10" i="1"/>
  <c r="MS10" i="1"/>
  <c r="MR11" i="1"/>
  <c r="MS11" i="1"/>
  <c r="MR12" i="1"/>
  <c r="MS12" i="1"/>
  <c r="MR13" i="1"/>
  <c r="MS13" i="1"/>
  <c r="MR14" i="1"/>
  <c r="MS14" i="1"/>
  <c r="MR15" i="1"/>
  <c r="MS15" i="1"/>
  <c r="MR16" i="1"/>
  <c r="MS16" i="1"/>
  <c r="MR17" i="1"/>
  <c r="MS17" i="1"/>
  <c r="MR18" i="1"/>
  <c r="MS18" i="1"/>
  <c r="MR19" i="1"/>
  <c r="MS19" i="1"/>
  <c r="MR20" i="1"/>
  <c r="MS20" i="1"/>
  <c r="MR21" i="1"/>
  <c r="MS21" i="1"/>
  <c r="MR22" i="1"/>
  <c r="MS22" i="1"/>
  <c r="MR23" i="1"/>
  <c r="MS23" i="1"/>
  <c r="MR24" i="1"/>
  <c r="MS24" i="1"/>
  <c r="MP4" i="1"/>
  <c r="MP5" i="1"/>
  <c r="MP6" i="1"/>
  <c r="MP7" i="1"/>
  <c r="MP8" i="1"/>
  <c r="MP9" i="1"/>
  <c r="MP10" i="1"/>
  <c r="MP11" i="1"/>
  <c r="MP12" i="1"/>
  <c r="MP13" i="1"/>
  <c r="MP14" i="1"/>
  <c r="MP15" i="1"/>
  <c r="MP16" i="1"/>
  <c r="MP17" i="1"/>
  <c r="MP18" i="1"/>
  <c r="MP19" i="1"/>
  <c r="MP20" i="1"/>
  <c r="MP21" i="1"/>
  <c r="MP22" i="1"/>
  <c r="MP23" i="1"/>
  <c r="MP24" i="1"/>
  <c r="MR3" i="1"/>
  <c r="MS3" i="1"/>
  <c r="MP3" i="1"/>
  <c r="MG4" i="1"/>
  <c r="MH4" i="1"/>
  <c r="MG5" i="1"/>
  <c r="MH5" i="1"/>
  <c r="MG6" i="1"/>
  <c r="MH6" i="1"/>
  <c r="MG7" i="1"/>
  <c r="MH7" i="1"/>
  <c r="MG8" i="1"/>
  <c r="MH8" i="1"/>
  <c r="MG9" i="1"/>
  <c r="MH9" i="1"/>
  <c r="MG10" i="1"/>
  <c r="MH10" i="1"/>
  <c r="MG11" i="1"/>
  <c r="MH11" i="1"/>
  <c r="MG12" i="1"/>
  <c r="MH12" i="1"/>
  <c r="MG13" i="1"/>
  <c r="MH13" i="1"/>
  <c r="MG14" i="1"/>
  <c r="MH14" i="1"/>
  <c r="MG15" i="1"/>
  <c r="MH15" i="1"/>
  <c r="MG16" i="1"/>
  <c r="MH16" i="1"/>
  <c r="MG17" i="1"/>
  <c r="MH17" i="1"/>
  <c r="MG18" i="1"/>
  <c r="MH18" i="1"/>
  <c r="MG19" i="1"/>
  <c r="MH19" i="1"/>
  <c r="MG20" i="1"/>
  <c r="MH20" i="1"/>
  <c r="MG21" i="1"/>
  <c r="MH21" i="1"/>
  <c r="MG22" i="1"/>
  <c r="MH22" i="1"/>
  <c r="MG23" i="1"/>
  <c r="MH23" i="1"/>
  <c r="MG24" i="1"/>
  <c r="MH24" i="1"/>
  <c r="ME4" i="1"/>
  <c r="ME5" i="1"/>
  <c r="ME6" i="1"/>
  <c r="ME7" i="1"/>
  <c r="ME8" i="1"/>
  <c r="ME9" i="1"/>
  <c r="ME10" i="1"/>
  <c r="ME11" i="1"/>
  <c r="ME12" i="1"/>
  <c r="ME13" i="1"/>
  <c r="ME14" i="1"/>
  <c r="ME15" i="1"/>
  <c r="ME16" i="1"/>
  <c r="ME17" i="1"/>
  <c r="ME18" i="1"/>
  <c r="ME19" i="1"/>
  <c r="ME20" i="1"/>
  <c r="ME21" i="1"/>
  <c r="ME22" i="1"/>
  <c r="ME23" i="1"/>
  <c r="ME24" i="1"/>
  <c r="MG3" i="1"/>
  <c r="MH3" i="1"/>
  <c r="ME3" i="1"/>
  <c r="LU4" i="1"/>
  <c r="LV4" i="1"/>
  <c r="LU5" i="1"/>
  <c r="LV5" i="1"/>
  <c r="LU6" i="1"/>
  <c r="LV6" i="1"/>
  <c r="LU7" i="1"/>
  <c r="LV7" i="1"/>
  <c r="LU8" i="1"/>
  <c r="LV8" i="1"/>
  <c r="LU9" i="1"/>
  <c r="LV9" i="1"/>
  <c r="LU10" i="1"/>
  <c r="LV10" i="1"/>
  <c r="LU11" i="1"/>
  <c r="LV11" i="1"/>
  <c r="LU12" i="1"/>
  <c r="LV12" i="1"/>
  <c r="LU13" i="1"/>
  <c r="LV13" i="1"/>
  <c r="LU14" i="1"/>
  <c r="LV14" i="1"/>
  <c r="LU15" i="1"/>
  <c r="LV15" i="1"/>
  <c r="LU16" i="1"/>
  <c r="LV16" i="1"/>
  <c r="LU17" i="1"/>
  <c r="LV17" i="1"/>
  <c r="LU18" i="1"/>
  <c r="LV18" i="1"/>
  <c r="LU19" i="1"/>
  <c r="LV19" i="1"/>
  <c r="LU20" i="1"/>
  <c r="LV20" i="1"/>
  <c r="LU21" i="1"/>
  <c r="LV21" i="1"/>
  <c r="LU22" i="1"/>
  <c r="LV22" i="1"/>
  <c r="LU23" i="1"/>
  <c r="LV23" i="1"/>
  <c r="LU24" i="1"/>
  <c r="LV24" i="1"/>
  <c r="LS4" i="1"/>
  <c r="LS5" i="1"/>
  <c r="LS6" i="1"/>
  <c r="LS7" i="1"/>
  <c r="LS8" i="1"/>
  <c r="LS9" i="1"/>
  <c r="LS10" i="1"/>
  <c r="LS11" i="1"/>
  <c r="LS12" i="1"/>
  <c r="LS13" i="1"/>
  <c r="LS14" i="1"/>
  <c r="LS15" i="1"/>
  <c r="LS16" i="1"/>
  <c r="LS17" i="1"/>
  <c r="LS18" i="1"/>
  <c r="LS19" i="1"/>
  <c r="LS20" i="1"/>
  <c r="LS21" i="1"/>
  <c r="LS22" i="1"/>
  <c r="LS23" i="1"/>
  <c r="LS24" i="1"/>
  <c r="LU3" i="1"/>
  <c r="LV3" i="1"/>
  <c r="LS3" i="1"/>
  <c r="LJ4" i="1"/>
  <c r="LK4" i="1"/>
  <c r="LJ5" i="1"/>
  <c r="LK5" i="1"/>
  <c r="LJ6" i="1"/>
  <c r="LK6" i="1"/>
  <c r="LJ7" i="1"/>
  <c r="LK7" i="1"/>
  <c r="LJ8" i="1"/>
  <c r="LK8" i="1"/>
  <c r="LJ9" i="1"/>
  <c r="LK9" i="1"/>
  <c r="LJ10" i="1"/>
  <c r="LK10" i="1"/>
  <c r="LJ11" i="1"/>
  <c r="LK11" i="1"/>
  <c r="LJ12" i="1"/>
  <c r="LK12" i="1"/>
  <c r="LJ13" i="1"/>
  <c r="LK13" i="1"/>
  <c r="LJ14" i="1"/>
  <c r="LK14" i="1"/>
  <c r="LJ15" i="1"/>
  <c r="LK15" i="1"/>
  <c r="LJ16" i="1"/>
  <c r="LK16" i="1"/>
  <c r="LJ17" i="1"/>
  <c r="LK17" i="1"/>
  <c r="LJ18" i="1"/>
  <c r="LK18" i="1"/>
  <c r="LJ19" i="1"/>
  <c r="LK19" i="1"/>
  <c r="LJ20" i="1"/>
  <c r="LK20" i="1"/>
  <c r="LJ21" i="1"/>
  <c r="LK21" i="1"/>
  <c r="LJ22" i="1"/>
  <c r="LK22" i="1"/>
  <c r="LJ23" i="1"/>
  <c r="LK23" i="1"/>
  <c r="LJ24" i="1"/>
  <c r="LK24" i="1"/>
  <c r="LH4" i="1"/>
  <c r="LH5" i="1"/>
  <c r="LH6" i="1"/>
  <c r="LH7" i="1"/>
  <c r="LH8" i="1"/>
  <c r="LH9" i="1"/>
  <c r="LH10" i="1"/>
  <c r="LH11" i="1"/>
  <c r="LH12" i="1"/>
  <c r="LH13" i="1"/>
  <c r="LH14" i="1"/>
  <c r="LH15" i="1"/>
  <c r="LH16" i="1"/>
  <c r="LH17" i="1"/>
  <c r="LH18" i="1"/>
  <c r="LH19" i="1"/>
  <c r="LH20" i="1"/>
  <c r="LH21" i="1"/>
  <c r="LH22" i="1"/>
  <c r="LH23" i="1"/>
  <c r="LH24" i="1"/>
  <c r="LJ3" i="1"/>
  <c r="LK3" i="1"/>
  <c r="LH3" i="1"/>
  <c r="KX4" i="1"/>
  <c r="KY4" i="1"/>
  <c r="KX5" i="1"/>
  <c r="KY5" i="1"/>
  <c r="KX6" i="1"/>
  <c r="KY6" i="1"/>
  <c r="KX7" i="1"/>
  <c r="KY7" i="1"/>
  <c r="KX8" i="1"/>
  <c r="KY8" i="1"/>
  <c r="KX9" i="1"/>
  <c r="KY9" i="1"/>
  <c r="KX10" i="1"/>
  <c r="KY10" i="1"/>
  <c r="KX11" i="1"/>
  <c r="KY11" i="1"/>
  <c r="KX12" i="1"/>
  <c r="KY12" i="1"/>
  <c r="KX13" i="1"/>
  <c r="KY13" i="1"/>
  <c r="KX14" i="1"/>
  <c r="KY14" i="1"/>
  <c r="KX15" i="1"/>
  <c r="KY15" i="1"/>
  <c r="KX16" i="1"/>
  <c r="KY16" i="1"/>
  <c r="KX17" i="1"/>
  <c r="KY17" i="1"/>
  <c r="KX18" i="1"/>
  <c r="KY18" i="1"/>
  <c r="KX19" i="1"/>
  <c r="KY19" i="1"/>
  <c r="KX20" i="1"/>
  <c r="KY20" i="1"/>
  <c r="KX21" i="1"/>
  <c r="KY21" i="1"/>
  <c r="KX22" i="1"/>
  <c r="KY22" i="1"/>
  <c r="KX23" i="1"/>
  <c r="KY23" i="1"/>
  <c r="KX24" i="1"/>
  <c r="KY24" i="1"/>
  <c r="KV4" i="1"/>
  <c r="KV5" i="1"/>
  <c r="KV6" i="1"/>
  <c r="KV7" i="1"/>
  <c r="KV8" i="1"/>
  <c r="KV9" i="1"/>
  <c r="KV10" i="1"/>
  <c r="KV11" i="1"/>
  <c r="KV12" i="1"/>
  <c r="KV13" i="1"/>
  <c r="KV14" i="1"/>
  <c r="KV15" i="1"/>
  <c r="KV16" i="1"/>
  <c r="KV17" i="1"/>
  <c r="KV18" i="1"/>
  <c r="KV19" i="1"/>
  <c r="KV20" i="1"/>
  <c r="KV21" i="1"/>
  <c r="KV22" i="1"/>
  <c r="KV23" i="1"/>
  <c r="KV24" i="1"/>
  <c r="KX3" i="1"/>
  <c r="KY3" i="1"/>
  <c r="KV3" i="1"/>
  <c r="KM4" i="1"/>
  <c r="KN4" i="1"/>
  <c r="KM5" i="1"/>
  <c r="KN5" i="1"/>
  <c r="KM6" i="1"/>
  <c r="KN6" i="1"/>
  <c r="KM7" i="1"/>
  <c r="KN7" i="1"/>
  <c r="KM8" i="1"/>
  <c r="KN8" i="1"/>
  <c r="KM9" i="1"/>
  <c r="KN9" i="1"/>
  <c r="KM10" i="1"/>
  <c r="KN10" i="1"/>
  <c r="KM11" i="1"/>
  <c r="KN11" i="1"/>
  <c r="KM12" i="1"/>
  <c r="KN12" i="1"/>
  <c r="KM13" i="1"/>
  <c r="KN13" i="1"/>
  <c r="KM14" i="1"/>
  <c r="KN14" i="1"/>
  <c r="KM15" i="1"/>
  <c r="KN15" i="1"/>
  <c r="KM16" i="1"/>
  <c r="KN16" i="1"/>
  <c r="KM17" i="1"/>
  <c r="KN17" i="1"/>
  <c r="KM18" i="1"/>
  <c r="KN18" i="1"/>
  <c r="KM19" i="1"/>
  <c r="KN19" i="1"/>
  <c r="KM20" i="1"/>
  <c r="KN20" i="1"/>
  <c r="KM21" i="1"/>
  <c r="KN21" i="1"/>
  <c r="KM22" i="1"/>
  <c r="KN22" i="1"/>
  <c r="KM23" i="1"/>
  <c r="KN23" i="1"/>
  <c r="KM24" i="1"/>
  <c r="KN24" i="1"/>
  <c r="KK4" i="1"/>
  <c r="KK5" i="1"/>
  <c r="KK6" i="1"/>
  <c r="KK7" i="1"/>
  <c r="KK8" i="1"/>
  <c r="KK9" i="1"/>
  <c r="KK10" i="1"/>
  <c r="KK11" i="1"/>
  <c r="KK12" i="1"/>
  <c r="KK13" i="1"/>
  <c r="KK14" i="1"/>
  <c r="KK15" i="1"/>
  <c r="KK16" i="1"/>
  <c r="KK17" i="1"/>
  <c r="KK18" i="1"/>
  <c r="KK19" i="1"/>
  <c r="KK20" i="1"/>
  <c r="KK21" i="1"/>
  <c r="KK22" i="1"/>
  <c r="KK23" i="1"/>
  <c r="KK24" i="1"/>
  <c r="KM3" i="1"/>
  <c r="KN3" i="1"/>
  <c r="KK3" i="1"/>
  <c r="KB5" i="1"/>
  <c r="KC4" i="1"/>
  <c r="KB6" i="1"/>
  <c r="KC5" i="1"/>
  <c r="KB7" i="1"/>
  <c r="KC6" i="1"/>
  <c r="KB8" i="1"/>
  <c r="KC7" i="1"/>
  <c r="KB9" i="1"/>
  <c r="KC8" i="1"/>
  <c r="KB10" i="1"/>
  <c r="KC9" i="1"/>
  <c r="KB11" i="1"/>
  <c r="KC10" i="1"/>
  <c r="KB12" i="1"/>
  <c r="KC11" i="1"/>
  <c r="KB13" i="1"/>
  <c r="KC12" i="1"/>
  <c r="KB14" i="1"/>
  <c r="KC13" i="1"/>
  <c r="KB15" i="1"/>
  <c r="KC14" i="1"/>
  <c r="KB16" i="1"/>
  <c r="KC15" i="1"/>
  <c r="KB17" i="1"/>
  <c r="KC16" i="1"/>
  <c r="KB18" i="1"/>
  <c r="KC17" i="1"/>
  <c r="KB19" i="1"/>
  <c r="KC18" i="1"/>
  <c r="KB20" i="1"/>
  <c r="KC19" i="1"/>
  <c r="KB21" i="1"/>
  <c r="KC20" i="1"/>
  <c r="KB22" i="1"/>
  <c r="KC21" i="1"/>
  <c r="KB23" i="1"/>
  <c r="KC22" i="1"/>
  <c r="KB24" i="1"/>
  <c r="KC23" i="1"/>
  <c r="KC24" i="1"/>
  <c r="KB4" i="1"/>
  <c r="JZ4" i="1"/>
  <c r="JZ5" i="1"/>
  <c r="JZ6" i="1"/>
  <c r="JZ7" i="1"/>
  <c r="JZ8" i="1"/>
  <c r="JZ9" i="1"/>
  <c r="JZ10" i="1"/>
  <c r="JZ11" i="1"/>
  <c r="JZ12" i="1"/>
  <c r="JZ13" i="1"/>
  <c r="JZ14" i="1"/>
  <c r="JZ15" i="1"/>
  <c r="JZ16" i="1"/>
  <c r="JZ17" i="1"/>
  <c r="JZ18" i="1"/>
  <c r="JZ19" i="1"/>
  <c r="JZ20" i="1"/>
  <c r="JZ21" i="1"/>
  <c r="JZ22" i="1"/>
  <c r="JZ23" i="1"/>
  <c r="JZ24" i="1"/>
  <c r="KC3" i="1"/>
  <c r="KB3" i="1"/>
  <c r="JZ3" i="1"/>
  <c r="JQ4" i="1"/>
  <c r="JR4" i="1"/>
  <c r="JQ5" i="1"/>
  <c r="JR5" i="1"/>
  <c r="JQ6" i="1"/>
  <c r="JR6" i="1"/>
  <c r="JQ7" i="1"/>
  <c r="JR7" i="1"/>
  <c r="JQ8" i="1"/>
  <c r="JR8" i="1"/>
  <c r="JQ9" i="1"/>
  <c r="JR9" i="1"/>
  <c r="JQ10" i="1"/>
  <c r="JR10" i="1"/>
  <c r="JQ11" i="1"/>
  <c r="JR11" i="1"/>
  <c r="JQ12" i="1"/>
  <c r="JR12" i="1"/>
  <c r="JQ13" i="1"/>
  <c r="JR13" i="1"/>
  <c r="JQ14" i="1"/>
  <c r="JR14" i="1"/>
  <c r="JQ15" i="1"/>
  <c r="JR15" i="1"/>
  <c r="JQ16" i="1"/>
  <c r="JR16" i="1"/>
  <c r="JQ17" i="1"/>
  <c r="JR17" i="1"/>
  <c r="JQ18" i="1"/>
  <c r="JR18" i="1"/>
  <c r="JQ19" i="1"/>
  <c r="JR19" i="1"/>
  <c r="JQ20" i="1"/>
  <c r="JR20" i="1"/>
  <c r="JQ21" i="1"/>
  <c r="JR21" i="1"/>
  <c r="JQ22" i="1"/>
  <c r="JR22" i="1"/>
  <c r="JQ23" i="1"/>
  <c r="JR23" i="1"/>
  <c r="JQ24" i="1"/>
  <c r="JR24" i="1"/>
  <c r="JO4" i="1"/>
  <c r="JO5" i="1"/>
  <c r="JO6" i="1"/>
  <c r="JO7" i="1"/>
  <c r="JO8" i="1"/>
  <c r="JO9" i="1"/>
  <c r="JO10" i="1"/>
  <c r="JO11" i="1"/>
  <c r="JO12" i="1"/>
  <c r="JO13" i="1"/>
  <c r="JO14" i="1"/>
  <c r="JO15" i="1"/>
  <c r="JO16" i="1"/>
  <c r="JO17" i="1"/>
  <c r="JO18" i="1"/>
  <c r="JO19" i="1"/>
  <c r="JO20" i="1"/>
  <c r="JO21" i="1"/>
  <c r="JO22" i="1"/>
  <c r="JO23" i="1"/>
  <c r="JO24" i="1"/>
  <c r="JQ3" i="1"/>
  <c r="JR3" i="1"/>
  <c r="JO3" i="1"/>
  <c r="JF4" i="1"/>
  <c r="JG4" i="1"/>
  <c r="JF5" i="1"/>
  <c r="JG5" i="1"/>
  <c r="JF6" i="1"/>
  <c r="JG6" i="1"/>
  <c r="JF7" i="1"/>
  <c r="JG7" i="1"/>
  <c r="JF8" i="1"/>
  <c r="JG8" i="1"/>
  <c r="JF9" i="1"/>
  <c r="JG9" i="1"/>
  <c r="JF10" i="1"/>
  <c r="JG10" i="1"/>
  <c r="JF11" i="1"/>
  <c r="JG11" i="1"/>
  <c r="JF12" i="1"/>
  <c r="JG12" i="1"/>
  <c r="JF13" i="1"/>
  <c r="JG13" i="1"/>
  <c r="JF14" i="1"/>
  <c r="JG14" i="1"/>
  <c r="JF15" i="1"/>
  <c r="JG15" i="1"/>
  <c r="JF16" i="1"/>
  <c r="JG16" i="1"/>
  <c r="JF17" i="1"/>
  <c r="JG17" i="1"/>
  <c r="JF18" i="1"/>
  <c r="JG18" i="1"/>
  <c r="JF19" i="1"/>
  <c r="JG19" i="1"/>
  <c r="JF20" i="1"/>
  <c r="JG20" i="1"/>
  <c r="JF21" i="1"/>
  <c r="JG21" i="1"/>
  <c r="JF22" i="1"/>
  <c r="JG22" i="1"/>
  <c r="JF23" i="1"/>
  <c r="JG23" i="1"/>
  <c r="JF24" i="1"/>
  <c r="JG24" i="1"/>
  <c r="JD4" i="1"/>
  <c r="JD5" i="1"/>
  <c r="JD6" i="1"/>
  <c r="JD7" i="1"/>
  <c r="JD8" i="1"/>
  <c r="JD9" i="1"/>
  <c r="JD10" i="1"/>
  <c r="JD11" i="1"/>
  <c r="JD12" i="1"/>
  <c r="JD13" i="1"/>
  <c r="JD14" i="1"/>
  <c r="JD15" i="1"/>
  <c r="JD16" i="1"/>
  <c r="JD17" i="1"/>
  <c r="JD18" i="1"/>
  <c r="JD19" i="1"/>
  <c r="JD20" i="1"/>
  <c r="JD21" i="1"/>
  <c r="JD22" i="1"/>
  <c r="JD23" i="1"/>
  <c r="JD24" i="1"/>
  <c r="JF3" i="1"/>
  <c r="JG3" i="1"/>
  <c r="JD3" i="1"/>
  <c r="IU4" i="1"/>
  <c r="IV4" i="1"/>
  <c r="IU5" i="1"/>
  <c r="IV5" i="1"/>
  <c r="IU6" i="1"/>
  <c r="IV6" i="1"/>
  <c r="IU7" i="1"/>
  <c r="IV7" i="1"/>
  <c r="IU8" i="1"/>
  <c r="IV8" i="1"/>
  <c r="IU9" i="1"/>
  <c r="IV9" i="1"/>
  <c r="IU10" i="1"/>
  <c r="IV10" i="1"/>
  <c r="IU11" i="1"/>
  <c r="IV11" i="1"/>
  <c r="IU12" i="1"/>
  <c r="IV12" i="1"/>
  <c r="IU13" i="1"/>
  <c r="IV13" i="1"/>
  <c r="IU14" i="1"/>
  <c r="IV14" i="1"/>
  <c r="IU15" i="1"/>
  <c r="IV15" i="1"/>
  <c r="IU16" i="1"/>
  <c r="IV16" i="1"/>
  <c r="IU17" i="1"/>
  <c r="IV17" i="1"/>
  <c r="IU18" i="1"/>
  <c r="IV18" i="1"/>
  <c r="IU19" i="1"/>
  <c r="IV19" i="1"/>
  <c r="IU20" i="1"/>
  <c r="IV20" i="1"/>
  <c r="IU21" i="1"/>
  <c r="IV21" i="1"/>
  <c r="IU22" i="1"/>
  <c r="IV22" i="1"/>
  <c r="IU23" i="1"/>
  <c r="IV23" i="1"/>
  <c r="IU24" i="1"/>
  <c r="IV24" i="1"/>
  <c r="IS4" i="1"/>
  <c r="IS5" i="1"/>
  <c r="IS6" i="1"/>
  <c r="IS7" i="1"/>
  <c r="IS8" i="1"/>
  <c r="IS9" i="1"/>
  <c r="IS10" i="1"/>
  <c r="IS11" i="1"/>
  <c r="IS12" i="1"/>
  <c r="IS13" i="1"/>
  <c r="IS14" i="1"/>
  <c r="IS15" i="1"/>
  <c r="IS16" i="1"/>
  <c r="IS17" i="1"/>
  <c r="IS18" i="1"/>
  <c r="IS19" i="1"/>
  <c r="IS20" i="1"/>
  <c r="IS21" i="1"/>
  <c r="IS22" i="1"/>
  <c r="IS23" i="1"/>
  <c r="IS24" i="1"/>
  <c r="IU3" i="1"/>
  <c r="IV3" i="1"/>
  <c r="IS3" i="1"/>
  <c r="IJ4" i="1"/>
  <c r="IK4" i="1"/>
  <c r="IJ5" i="1"/>
  <c r="IK5" i="1"/>
  <c r="IJ6" i="1"/>
  <c r="IK6" i="1"/>
  <c r="IJ7" i="1"/>
  <c r="IK7" i="1"/>
  <c r="IJ8" i="1"/>
  <c r="IK8" i="1"/>
  <c r="IJ9" i="1"/>
  <c r="IK9" i="1"/>
  <c r="IJ10" i="1"/>
  <c r="IK10" i="1"/>
  <c r="IJ11" i="1"/>
  <c r="IK11" i="1"/>
  <c r="IJ12" i="1"/>
  <c r="IK12" i="1"/>
  <c r="IJ13" i="1"/>
  <c r="IK13" i="1"/>
  <c r="IJ14" i="1"/>
  <c r="IK14" i="1"/>
  <c r="IJ15" i="1"/>
  <c r="IK15" i="1"/>
  <c r="IJ16" i="1"/>
  <c r="IK16" i="1"/>
  <c r="IJ17" i="1"/>
  <c r="IK17" i="1"/>
  <c r="IJ18" i="1"/>
  <c r="IK18" i="1"/>
  <c r="IJ19" i="1"/>
  <c r="IK19" i="1"/>
  <c r="IJ20" i="1"/>
  <c r="IK20" i="1"/>
  <c r="IJ21" i="1"/>
  <c r="IK21" i="1"/>
  <c r="IJ22" i="1"/>
  <c r="IK22" i="1"/>
  <c r="IJ23" i="1"/>
  <c r="IK23" i="1"/>
  <c r="IJ24" i="1"/>
  <c r="IK24" i="1"/>
  <c r="IH4" i="1"/>
  <c r="IH5" i="1"/>
  <c r="IH6" i="1"/>
  <c r="IH7" i="1"/>
  <c r="IH8" i="1"/>
  <c r="IH9" i="1"/>
  <c r="IH10" i="1"/>
  <c r="IH11" i="1"/>
  <c r="IH12" i="1"/>
  <c r="IH13" i="1"/>
  <c r="IH14" i="1"/>
  <c r="IH15" i="1"/>
  <c r="IH16" i="1"/>
  <c r="IH17" i="1"/>
  <c r="IH18" i="1"/>
  <c r="IH19" i="1"/>
  <c r="IH20" i="1"/>
  <c r="IH21" i="1"/>
  <c r="IH22" i="1"/>
  <c r="IH23" i="1"/>
  <c r="IH24" i="1"/>
  <c r="IJ3" i="1"/>
  <c r="IK3" i="1"/>
  <c r="IH3" i="1"/>
  <c r="HY4" i="1"/>
  <c r="HZ4" i="1"/>
  <c r="HY5" i="1"/>
  <c r="HZ5" i="1"/>
  <c r="HY6" i="1"/>
  <c r="HZ6" i="1"/>
  <c r="HY7" i="1"/>
  <c r="HZ7" i="1"/>
  <c r="HY8" i="1"/>
  <c r="HZ8" i="1"/>
  <c r="HY9" i="1"/>
  <c r="HZ9" i="1"/>
  <c r="HY10" i="1"/>
  <c r="HZ10" i="1"/>
  <c r="HY11" i="1"/>
  <c r="HZ11" i="1"/>
  <c r="HY12" i="1"/>
  <c r="HZ12" i="1"/>
  <c r="HY13" i="1"/>
  <c r="HZ13" i="1"/>
  <c r="HY14" i="1"/>
  <c r="HZ14" i="1"/>
  <c r="HY15" i="1"/>
  <c r="HZ15" i="1"/>
  <c r="HY16" i="1"/>
  <c r="HZ16" i="1"/>
  <c r="HY17" i="1"/>
  <c r="HZ17" i="1"/>
  <c r="HY18" i="1"/>
  <c r="HZ18" i="1"/>
  <c r="HY19" i="1"/>
  <c r="HZ19" i="1"/>
  <c r="HY20" i="1"/>
  <c r="HZ20" i="1"/>
  <c r="HY21" i="1"/>
  <c r="HZ21" i="1"/>
  <c r="HY22" i="1"/>
  <c r="HZ22" i="1"/>
  <c r="HY23" i="1"/>
  <c r="HZ23" i="1"/>
  <c r="HY24" i="1"/>
  <c r="HZ24" i="1"/>
  <c r="HW4" i="1"/>
  <c r="HW5" i="1"/>
  <c r="HW6" i="1"/>
  <c r="HW7" i="1"/>
  <c r="HW8" i="1"/>
  <c r="HW9" i="1"/>
  <c r="HW10" i="1"/>
  <c r="HW11" i="1"/>
  <c r="HW12" i="1"/>
  <c r="HW13" i="1"/>
  <c r="HW14" i="1"/>
  <c r="HW15" i="1"/>
  <c r="HW16" i="1"/>
  <c r="HW17" i="1"/>
  <c r="HW18" i="1"/>
  <c r="HW19" i="1"/>
  <c r="HW20" i="1"/>
  <c r="HW21" i="1"/>
  <c r="HW22" i="1"/>
  <c r="HW23" i="1"/>
  <c r="HW24" i="1"/>
  <c r="HY3" i="1"/>
  <c r="HZ3" i="1"/>
  <c r="HW3" i="1"/>
  <c r="HN4" i="1"/>
  <c r="HN5" i="1"/>
  <c r="HN6" i="1"/>
  <c r="HN7" i="1"/>
  <c r="HN8" i="1"/>
  <c r="HN9" i="1"/>
  <c r="HN10" i="1"/>
  <c r="HN11" i="1"/>
  <c r="HN12" i="1"/>
  <c r="HN13" i="1"/>
  <c r="HN14" i="1"/>
  <c r="HN15" i="1"/>
  <c r="HN16" i="1"/>
  <c r="HN17" i="1"/>
  <c r="HN18" i="1"/>
  <c r="HN19" i="1"/>
  <c r="HN20" i="1"/>
  <c r="HN21" i="1"/>
  <c r="HN22" i="1"/>
  <c r="HN23" i="1"/>
  <c r="HN24" i="1"/>
  <c r="HL4" i="1"/>
  <c r="HL5" i="1"/>
  <c r="HL6" i="1"/>
  <c r="HL7" i="1"/>
  <c r="HL8" i="1"/>
  <c r="HL9" i="1"/>
  <c r="HL10" i="1"/>
  <c r="HL11" i="1"/>
  <c r="HL12" i="1"/>
  <c r="HL13" i="1"/>
  <c r="HL14" i="1"/>
  <c r="HL15" i="1"/>
  <c r="HL16" i="1"/>
  <c r="HL17" i="1"/>
  <c r="HL18" i="1"/>
  <c r="HL19" i="1"/>
  <c r="HL20" i="1"/>
  <c r="HL22" i="1"/>
  <c r="HL23" i="1"/>
  <c r="HL24" i="1"/>
  <c r="HN3" i="1"/>
  <c r="HO3" i="1"/>
  <c r="HL3" i="1"/>
  <c r="HB4" i="1"/>
  <c r="HC4" i="1"/>
  <c r="HB5" i="1"/>
  <c r="HC5" i="1"/>
  <c r="HB6" i="1"/>
  <c r="HC6" i="1"/>
  <c r="HB7" i="1"/>
  <c r="HC7" i="1"/>
  <c r="HB8" i="1"/>
  <c r="HC8" i="1"/>
  <c r="HC9" i="1"/>
  <c r="HB11" i="1"/>
  <c r="HC11" i="1"/>
  <c r="HB12" i="1"/>
  <c r="HC12" i="1"/>
  <c r="HB13" i="1"/>
  <c r="HC13" i="1"/>
  <c r="HB14" i="1"/>
  <c r="HC14" i="1"/>
  <c r="HB15" i="1"/>
  <c r="HC15" i="1"/>
  <c r="HB16" i="1"/>
  <c r="HC16" i="1"/>
  <c r="HB17" i="1"/>
  <c r="HC17" i="1"/>
  <c r="HB18" i="1"/>
  <c r="HC18" i="1"/>
  <c r="HB19" i="1"/>
  <c r="HC19" i="1"/>
  <c r="HB20" i="1"/>
  <c r="HC20" i="1"/>
  <c r="HB21" i="1"/>
  <c r="HC21" i="1"/>
  <c r="HB22" i="1"/>
  <c r="HC22" i="1"/>
  <c r="HB23" i="1"/>
  <c r="HC23" i="1"/>
  <c r="HB24" i="1"/>
  <c r="HC24" i="1"/>
  <c r="GZ4" i="1"/>
  <c r="GZ5" i="1"/>
  <c r="GZ6" i="1"/>
  <c r="GZ7" i="1"/>
  <c r="GZ8" i="1"/>
  <c r="GZ9" i="1"/>
  <c r="GZ10" i="1"/>
  <c r="GZ11" i="1"/>
  <c r="GZ12" i="1"/>
  <c r="GZ13" i="1"/>
  <c r="GZ14" i="1"/>
  <c r="GZ15" i="1"/>
  <c r="GZ16" i="1"/>
  <c r="GZ17" i="1"/>
  <c r="GZ18" i="1"/>
  <c r="GZ19" i="1"/>
  <c r="GZ20" i="1"/>
  <c r="GZ21" i="1"/>
  <c r="GZ22" i="1"/>
  <c r="GZ23" i="1"/>
  <c r="GZ24" i="1"/>
  <c r="HB3" i="1"/>
  <c r="HC3" i="1"/>
  <c r="GZ3" i="1"/>
  <c r="GQ4" i="1"/>
  <c r="GR4" i="1"/>
  <c r="GQ5" i="1"/>
  <c r="GR5" i="1"/>
  <c r="GQ6" i="1"/>
  <c r="GR6" i="1"/>
  <c r="GQ7" i="1"/>
  <c r="GR7" i="1"/>
  <c r="GQ8" i="1"/>
  <c r="GR8" i="1"/>
  <c r="GQ9" i="1"/>
  <c r="GR9" i="1"/>
  <c r="GQ10" i="1"/>
  <c r="GR10" i="1"/>
  <c r="GQ11" i="1"/>
  <c r="GR11" i="1"/>
  <c r="GQ12" i="1"/>
  <c r="GR12" i="1"/>
  <c r="GQ13" i="1"/>
  <c r="GR13" i="1"/>
  <c r="GQ14" i="1"/>
  <c r="GR14" i="1"/>
  <c r="GQ15" i="1"/>
  <c r="GR15" i="1"/>
  <c r="GQ16" i="1"/>
  <c r="GR16" i="1"/>
  <c r="GQ17" i="1"/>
  <c r="GR17" i="1"/>
  <c r="GQ18" i="1"/>
  <c r="GR18" i="1"/>
  <c r="GQ19" i="1"/>
  <c r="GR19" i="1"/>
  <c r="GQ20" i="1"/>
  <c r="GR20" i="1"/>
  <c r="GQ21" i="1"/>
  <c r="GR21" i="1"/>
  <c r="GQ22" i="1"/>
  <c r="GR22" i="1"/>
  <c r="GQ23" i="1"/>
  <c r="GR23" i="1"/>
  <c r="GQ24" i="1"/>
  <c r="GR24" i="1"/>
  <c r="GO4" i="1"/>
  <c r="GO5" i="1"/>
  <c r="GO6" i="1"/>
  <c r="GO7" i="1"/>
  <c r="GO8" i="1"/>
  <c r="GO9" i="1"/>
  <c r="GO10" i="1"/>
  <c r="GO11" i="1"/>
  <c r="GO12" i="1"/>
  <c r="GO13" i="1"/>
  <c r="GO14" i="1"/>
  <c r="GO15" i="1"/>
  <c r="GO16" i="1"/>
  <c r="GO17" i="1"/>
  <c r="GO18" i="1"/>
  <c r="GO19" i="1"/>
  <c r="GO20" i="1"/>
  <c r="GO21" i="1"/>
  <c r="GO22" i="1"/>
  <c r="GO23" i="1"/>
  <c r="GO24" i="1"/>
  <c r="GQ3" i="1"/>
  <c r="GR3" i="1"/>
  <c r="GO3" i="1"/>
  <c r="GF4" i="1"/>
  <c r="GG4" i="1"/>
  <c r="GF5" i="1"/>
  <c r="GG5" i="1"/>
  <c r="GF6" i="1"/>
  <c r="GG6" i="1"/>
  <c r="GF7" i="1"/>
  <c r="GG7" i="1"/>
  <c r="GF8" i="1"/>
  <c r="GG8" i="1"/>
  <c r="GF9" i="1"/>
  <c r="GG9" i="1"/>
  <c r="GF10" i="1"/>
  <c r="GG10" i="1"/>
  <c r="GF11" i="1"/>
  <c r="GG11" i="1"/>
  <c r="GF12" i="1"/>
  <c r="GG12" i="1"/>
  <c r="GF13" i="1"/>
  <c r="GG13" i="1"/>
  <c r="GF14" i="1"/>
  <c r="GG14" i="1"/>
  <c r="GF15" i="1"/>
  <c r="GG15" i="1"/>
  <c r="GF16" i="1"/>
  <c r="GG16" i="1"/>
  <c r="GF17" i="1"/>
  <c r="GG17" i="1"/>
  <c r="GF18" i="1"/>
  <c r="GG18" i="1"/>
  <c r="GF19" i="1"/>
  <c r="GG19" i="1"/>
  <c r="GF20" i="1"/>
  <c r="GG20" i="1"/>
  <c r="GF21" i="1"/>
  <c r="GG21" i="1"/>
  <c r="GF22" i="1"/>
  <c r="GG22" i="1"/>
  <c r="GF23" i="1"/>
  <c r="GG23" i="1"/>
  <c r="GF24" i="1"/>
  <c r="GG24" i="1"/>
  <c r="GD4" i="1"/>
  <c r="GD5" i="1"/>
  <c r="GD6" i="1"/>
  <c r="GD7" i="1"/>
  <c r="GD8" i="1"/>
  <c r="GD9" i="1"/>
  <c r="GD10" i="1"/>
  <c r="GD11" i="1"/>
  <c r="GD12" i="1"/>
  <c r="GD13" i="1"/>
  <c r="GD14" i="1"/>
  <c r="GD15" i="1"/>
  <c r="GD16" i="1"/>
  <c r="GD17" i="1"/>
  <c r="GD18" i="1"/>
  <c r="GD19" i="1"/>
  <c r="GD20" i="1"/>
  <c r="GD21" i="1"/>
  <c r="GD22" i="1"/>
  <c r="GD23" i="1"/>
  <c r="GD24" i="1"/>
  <c r="GF3" i="1"/>
  <c r="GG3" i="1"/>
  <c r="GD3" i="1"/>
  <c r="FU4" i="1"/>
  <c r="FV4" i="1"/>
  <c r="FU5" i="1"/>
  <c r="FV5" i="1"/>
  <c r="FU6" i="1"/>
  <c r="FV6" i="1"/>
  <c r="FU7" i="1"/>
  <c r="FV7" i="1"/>
  <c r="FU8" i="1"/>
  <c r="FV8" i="1"/>
  <c r="FU9" i="1"/>
  <c r="FV9" i="1"/>
  <c r="FU10" i="1"/>
  <c r="FV10" i="1"/>
  <c r="FU11" i="1"/>
  <c r="FV11" i="1"/>
  <c r="FU12" i="1"/>
  <c r="FV12" i="1"/>
  <c r="FU13" i="1"/>
  <c r="FV13" i="1"/>
  <c r="FU14" i="1"/>
  <c r="FV14" i="1"/>
  <c r="FU15" i="1"/>
  <c r="FV15" i="1"/>
  <c r="FU16" i="1"/>
  <c r="FV16" i="1"/>
  <c r="FU17" i="1"/>
  <c r="FV17" i="1"/>
  <c r="FU18" i="1"/>
  <c r="FV18" i="1"/>
  <c r="FU19" i="1"/>
  <c r="FV19" i="1"/>
  <c r="FU20" i="1"/>
  <c r="FV20" i="1"/>
  <c r="FU21" i="1"/>
  <c r="FV21" i="1"/>
  <c r="FU22" i="1"/>
  <c r="FV22" i="1"/>
  <c r="FU23" i="1"/>
  <c r="FV23" i="1"/>
  <c r="FU24" i="1"/>
  <c r="FV24" i="1"/>
  <c r="FS4" i="1"/>
  <c r="FS5" i="1"/>
  <c r="FS6" i="1"/>
  <c r="FS7" i="1"/>
  <c r="FS8" i="1"/>
  <c r="FS9" i="1"/>
  <c r="FS10" i="1"/>
  <c r="FS11" i="1"/>
  <c r="FS12" i="1"/>
  <c r="FS13" i="1"/>
  <c r="FS14" i="1"/>
  <c r="FS15" i="1"/>
  <c r="FS16" i="1"/>
  <c r="FS17" i="1"/>
  <c r="FS18" i="1"/>
  <c r="FS19" i="1"/>
  <c r="FS20" i="1"/>
  <c r="FS21" i="1"/>
  <c r="FS22" i="1"/>
  <c r="FS23" i="1"/>
  <c r="FS24" i="1"/>
  <c r="FU3" i="1"/>
  <c r="FV3" i="1"/>
  <c r="FS3" i="1"/>
  <c r="FJ4" i="1"/>
  <c r="FK4" i="1"/>
  <c r="FJ5" i="1"/>
  <c r="FK5" i="1"/>
  <c r="FJ6" i="1"/>
  <c r="FK6" i="1"/>
  <c r="FJ7" i="1"/>
  <c r="FK7" i="1"/>
  <c r="FJ8" i="1"/>
  <c r="FK8" i="1"/>
  <c r="FJ9" i="1"/>
  <c r="FK9" i="1"/>
  <c r="FJ10" i="1"/>
  <c r="FK10" i="1"/>
  <c r="FJ11" i="1"/>
  <c r="FK11" i="1"/>
  <c r="FJ12" i="1"/>
  <c r="FK12" i="1"/>
  <c r="FJ13" i="1"/>
  <c r="FK13" i="1"/>
  <c r="FJ14" i="1"/>
  <c r="FK14" i="1"/>
  <c r="FJ15" i="1"/>
  <c r="FK15" i="1"/>
  <c r="FJ16" i="1"/>
  <c r="FK16" i="1"/>
  <c r="FJ17" i="1"/>
  <c r="FK17" i="1"/>
  <c r="FJ18" i="1"/>
  <c r="FK18" i="1"/>
  <c r="FJ19" i="1"/>
  <c r="FK19" i="1"/>
  <c r="FJ20" i="1"/>
  <c r="FK20" i="1"/>
  <c r="FJ21" i="1"/>
  <c r="FK21" i="1"/>
  <c r="FJ22" i="1"/>
  <c r="FK22" i="1"/>
  <c r="FJ23" i="1"/>
  <c r="FK23" i="1"/>
  <c r="FJ24" i="1"/>
  <c r="FK24" i="1"/>
  <c r="FH4" i="1"/>
  <c r="FH5" i="1"/>
  <c r="FH6" i="1"/>
  <c r="FH7" i="1"/>
  <c r="FH8" i="1"/>
  <c r="FH9" i="1"/>
  <c r="FH10" i="1"/>
  <c r="FH11" i="1"/>
  <c r="FH12" i="1"/>
  <c r="FH13" i="1"/>
  <c r="FH14" i="1"/>
  <c r="FH15" i="1"/>
  <c r="FH16" i="1"/>
  <c r="FH17" i="1"/>
  <c r="FH18" i="1"/>
  <c r="FH19" i="1"/>
  <c r="FH20" i="1"/>
  <c r="FH21" i="1"/>
  <c r="FH22" i="1"/>
  <c r="FH23" i="1"/>
  <c r="FH24" i="1"/>
  <c r="FJ3" i="1"/>
  <c r="FK3" i="1"/>
  <c r="FH3" i="1"/>
  <c r="EY4" i="1"/>
  <c r="EZ4" i="1"/>
  <c r="EY5" i="1"/>
  <c r="EZ5" i="1"/>
  <c r="EY6" i="1"/>
  <c r="EZ6" i="1"/>
  <c r="EY7" i="1"/>
  <c r="EZ7" i="1"/>
  <c r="EY8" i="1"/>
  <c r="EZ8" i="1"/>
  <c r="EY9" i="1"/>
  <c r="EZ9" i="1"/>
  <c r="EY10" i="1"/>
  <c r="EZ10" i="1"/>
  <c r="EY11" i="1"/>
  <c r="EZ11" i="1"/>
  <c r="EY12" i="1"/>
  <c r="EZ12" i="1"/>
  <c r="EY13" i="1"/>
  <c r="EZ13" i="1"/>
  <c r="EY14" i="1"/>
  <c r="EZ14" i="1"/>
  <c r="EY15" i="1"/>
  <c r="EZ15" i="1"/>
  <c r="EY16" i="1"/>
  <c r="EZ16" i="1"/>
  <c r="EY17" i="1"/>
  <c r="EZ17" i="1"/>
  <c r="EY18" i="1"/>
  <c r="EZ18" i="1"/>
  <c r="EY19" i="1"/>
  <c r="EZ19" i="1"/>
  <c r="EY20" i="1"/>
  <c r="EZ20" i="1"/>
  <c r="EY21" i="1"/>
  <c r="EZ21" i="1"/>
  <c r="EY22" i="1"/>
  <c r="EZ22" i="1"/>
  <c r="EY23" i="1"/>
  <c r="EZ23" i="1"/>
  <c r="EY24" i="1"/>
  <c r="EZ24" i="1"/>
  <c r="EW4" i="1"/>
  <c r="EW5" i="1"/>
  <c r="EW6" i="1"/>
  <c r="EW7" i="1"/>
  <c r="EW8" i="1"/>
  <c r="EW9" i="1"/>
  <c r="EW10" i="1"/>
  <c r="EW11" i="1"/>
  <c r="EW12" i="1"/>
  <c r="EW13" i="1"/>
  <c r="EW14" i="1"/>
  <c r="EW15" i="1"/>
  <c r="EW16" i="1"/>
  <c r="EW17" i="1"/>
  <c r="EW18" i="1"/>
  <c r="EW19" i="1"/>
  <c r="EW20" i="1"/>
  <c r="EW21" i="1"/>
  <c r="EW22" i="1"/>
  <c r="EW23" i="1"/>
  <c r="EW24" i="1"/>
  <c r="EY3" i="1"/>
  <c r="EZ3" i="1"/>
  <c r="EW3" i="1"/>
  <c r="EM4" i="1"/>
  <c r="EN4" i="1"/>
  <c r="EM5" i="1"/>
  <c r="EN5" i="1"/>
  <c r="EM6" i="1"/>
  <c r="EN6" i="1"/>
  <c r="EM7" i="1"/>
  <c r="EN7" i="1"/>
  <c r="EM8" i="1"/>
  <c r="EN8" i="1"/>
  <c r="EM9" i="1"/>
  <c r="EN9" i="1"/>
  <c r="EM10" i="1"/>
  <c r="EN10" i="1"/>
  <c r="EM11" i="1"/>
  <c r="EN11" i="1"/>
  <c r="EM12" i="1"/>
  <c r="EN12" i="1"/>
  <c r="EM13" i="1"/>
  <c r="EN13" i="1"/>
  <c r="EM14" i="1"/>
  <c r="EN14" i="1"/>
  <c r="EM15" i="1"/>
  <c r="EN15" i="1"/>
  <c r="EM16" i="1"/>
  <c r="EN16" i="1"/>
  <c r="EM17" i="1"/>
  <c r="EN17" i="1"/>
  <c r="EM18" i="1"/>
  <c r="EN18" i="1"/>
  <c r="EM19" i="1"/>
  <c r="EN19" i="1"/>
  <c r="EM20" i="1"/>
  <c r="EN20" i="1"/>
  <c r="EM21" i="1"/>
  <c r="EN21" i="1"/>
  <c r="EM22" i="1"/>
  <c r="EN22" i="1"/>
  <c r="EM23" i="1"/>
  <c r="EN23" i="1"/>
  <c r="EM24" i="1"/>
  <c r="EN24" i="1"/>
  <c r="EK24" i="1"/>
  <c r="EK4" i="1"/>
  <c r="EK5" i="1"/>
  <c r="EK6" i="1"/>
  <c r="EK7" i="1"/>
  <c r="EK8" i="1"/>
  <c r="EK9" i="1"/>
  <c r="EK10" i="1"/>
  <c r="EK11" i="1"/>
  <c r="EK12" i="1"/>
  <c r="EK13" i="1"/>
  <c r="EK14" i="1"/>
  <c r="EK15" i="1"/>
  <c r="EK16" i="1"/>
  <c r="EK17" i="1"/>
  <c r="EK18" i="1"/>
  <c r="EK19" i="1"/>
  <c r="EK20" i="1"/>
  <c r="EK21" i="1"/>
  <c r="EK22" i="1"/>
  <c r="EK23" i="1"/>
  <c r="EM3" i="1"/>
  <c r="EN3" i="1"/>
  <c r="EK3" i="1"/>
  <c r="EA4" i="1"/>
  <c r="EB4" i="1"/>
  <c r="EA5" i="1"/>
  <c r="EB5" i="1"/>
  <c r="EA6" i="1"/>
  <c r="EB6" i="1"/>
  <c r="EA7" i="1"/>
  <c r="EB7" i="1"/>
  <c r="EA8" i="1"/>
  <c r="EB8" i="1"/>
  <c r="EA9" i="1"/>
  <c r="EB9" i="1"/>
  <c r="EA10" i="1"/>
  <c r="EB10" i="1"/>
  <c r="EA11" i="1"/>
  <c r="EB11" i="1"/>
  <c r="EA12" i="1"/>
  <c r="EB12" i="1"/>
  <c r="EA13" i="1"/>
  <c r="EB13" i="1"/>
  <c r="EA14" i="1"/>
  <c r="EB14" i="1"/>
  <c r="EA15" i="1"/>
  <c r="EB15" i="1"/>
  <c r="EA16" i="1"/>
  <c r="EB16" i="1"/>
  <c r="EA17" i="1"/>
  <c r="EB17" i="1"/>
  <c r="EA18" i="1"/>
  <c r="EB18" i="1"/>
  <c r="EA19" i="1"/>
  <c r="EB19" i="1"/>
  <c r="EA20" i="1"/>
  <c r="EB20" i="1"/>
  <c r="EA21" i="1"/>
  <c r="EB21" i="1"/>
  <c r="EA22" i="1"/>
  <c r="EB22" i="1"/>
  <c r="EA23" i="1"/>
  <c r="EB23" i="1"/>
  <c r="EA24" i="1"/>
  <c r="EB24" i="1"/>
  <c r="DY4" i="1"/>
  <c r="DY5" i="1"/>
  <c r="DY6" i="1"/>
  <c r="DY7" i="1"/>
  <c r="DY8" i="1"/>
  <c r="DY9" i="1"/>
  <c r="DY10" i="1"/>
  <c r="DY11" i="1"/>
  <c r="DY12" i="1"/>
  <c r="DY13" i="1"/>
  <c r="DY14" i="1"/>
  <c r="DY15" i="1"/>
  <c r="DY16" i="1"/>
  <c r="DY17" i="1"/>
  <c r="DY18" i="1"/>
  <c r="DY19" i="1"/>
  <c r="DY20" i="1"/>
  <c r="DY21" i="1"/>
  <c r="DY22" i="1"/>
  <c r="DY23" i="1"/>
  <c r="DY24" i="1"/>
  <c r="EA3" i="1"/>
  <c r="EB3" i="1"/>
  <c r="DY3" i="1"/>
  <c r="DP4" i="1"/>
  <c r="DQ4" i="1"/>
  <c r="DP5" i="1"/>
  <c r="DQ5" i="1"/>
  <c r="DP6" i="1"/>
  <c r="DQ6" i="1"/>
  <c r="DP7" i="1"/>
  <c r="DQ7" i="1"/>
  <c r="DP8" i="1"/>
  <c r="DQ8" i="1"/>
  <c r="DP9" i="1"/>
  <c r="DQ9" i="1"/>
  <c r="DP10" i="1"/>
  <c r="DQ10" i="1"/>
  <c r="DP11" i="1"/>
  <c r="DQ11" i="1"/>
  <c r="DP12" i="1"/>
  <c r="DQ12" i="1"/>
  <c r="DP13" i="1"/>
  <c r="DQ13" i="1"/>
  <c r="DP14" i="1"/>
  <c r="DQ14" i="1"/>
  <c r="DP15" i="1"/>
  <c r="DQ15" i="1"/>
  <c r="DP16" i="1"/>
  <c r="DQ16" i="1"/>
  <c r="DP17" i="1"/>
  <c r="DQ17" i="1"/>
  <c r="DP18" i="1"/>
  <c r="DQ18" i="1"/>
  <c r="DP19" i="1"/>
  <c r="DQ19" i="1"/>
  <c r="DP20" i="1"/>
  <c r="DQ20" i="1"/>
  <c r="DP21" i="1"/>
  <c r="DQ21" i="1"/>
  <c r="DP22" i="1"/>
  <c r="DQ22" i="1"/>
  <c r="DP23" i="1"/>
  <c r="DQ23" i="1"/>
  <c r="DP24" i="1"/>
  <c r="DQ24" i="1"/>
  <c r="DN4" i="1"/>
  <c r="DN5" i="1"/>
  <c r="DN6" i="1"/>
  <c r="DN7" i="1"/>
  <c r="DN8" i="1"/>
  <c r="DN9" i="1"/>
  <c r="DN10" i="1"/>
  <c r="DN11" i="1"/>
  <c r="DN12" i="1"/>
  <c r="DN13" i="1"/>
  <c r="DN14" i="1"/>
  <c r="DN15" i="1"/>
  <c r="DN16" i="1"/>
  <c r="DN17" i="1"/>
  <c r="DN18" i="1"/>
  <c r="DN19" i="1"/>
  <c r="DN20" i="1"/>
  <c r="DN21" i="1"/>
  <c r="DN22" i="1"/>
  <c r="DN23" i="1"/>
  <c r="DN24" i="1"/>
  <c r="DP3" i="1"/>
  <c r="DQ3" i="1"/>
  <c r="DN3" i="1"/>
  <c r="DD4" i="1"/>
  <c r="DE4" i="1"/>
  <c r="DD5" i="1"/>
  <c r="DE5" i="1"/>
  <c r="DD6" i="1"/>
  <c r="DE6" i="1"/>
  <c r="DD7" i="1"/>
  <c r="DE7" i="1"/>
  <c r="DD8" i="1"/>
  <c r="DE8" i="1"/>
  <c r="DD9" i="1"/>
  <c r="DE9" i="1"/>
  <c r="DD10" i="1"/>
  <c r="DE10" i="1"/>
  <c r="DD11" i="1"/>
  <c r="DE11" i="1"/>
  <c r="DD12" i="1"/>
  <c r="DE12" i="1"/>
  <c r="DD13" i="1"/>
  <c r="DE13" i="1"/>
  <c r="DD14" i="1"/>
  <c r="DE14" i="1"/>
  <c r="DD15" i="1"/>
  <c r="DE15" i="1"/>
  <c r="DD16" i="1"/>
  <c r="DE16" i="1"/>
  <c r="DD17" i="1"/>
  <c r="DE17" i="1"/>
  <c r="DD18" i="1"/>
  <c r="DE18" i="1"/>
  <c r="DD19" i="1"/>
  <c r="DE19" i="1"/>
  <c r="DD20" i="1"/>
  <c r="DE20" i="1"/>
  <c r="DD21" i="1"/>
  <c r="DE21" i="1"/>
  <c r="DD22" i="1"/>
  <c r="DE22" i="1"/>
  <c r="DD23" i="1"/>
  <c r="DE23" i="1"/>
  <c r="DD24" i="1"/>
  <c r="DE24" i="1"/>
  <c r="DB4" i="1"/>
  <c r="DB5" i="1"/>
  <c r="DB6" i="1"/>
  <c r="DB7" i="1"/>
  <c r="DB8" i="1"/>
  <c r="DB9" i="1"/>
  <c r="DB10" i="1"/>
  <c r="DB11" i="1"/>
  <c r="DB12" i="1"/>
  <c r="DB13" i="1"/>
  <c r="DB14" i="1"/>
  <c r="DB15" i="1"/>
  <c r="DB16" i="1"/>
  <c r="DB17" i="1"/>
  <c r="DB18" i="1"/>
  <c r="DB19" i="1"/>
  <c r="DB20" i="1"/>
  <c r="DB21" i="1"/>
  <c r="DB22" i="1"/>
  <c r="DB23" i="1"/>
  <c r="DB24" i="1"/>
  <c r="DD3" i="1"/>
  <c r="DE3" i="1"/>
  <c r="DB3" i="1"/>
  <c r="CS4" i="1"/>
  <c r="CT4" i="1"/>
  <c r="CS5" i="1"/>
  <c r="CT5" i="1"/>
  <c r="CS6" i="1"/>
  <c r="CT6" i="1"/>
  <c r="CS7" i="1"/>
  <c r="CT7" i="1"/>
  <c r="CS8" i="1"/>
  <c r="CT8" i="1"/>
  <c r="CS9" i="1"/>
  <c r="CT9" i="1"/>
  <c r="CS10" i="1"/>
  <c r="CT10" i="1"/>
  <c r="CS11" i="1"/>
  <c r="CT11" i="1"/>
  <c r="CS12" i="1"/>
  <c r="CT12" i="1"/>
  <c r="CS13" i="1"/>
  <c r="CT13" i="1"/>
  <c r="CS14" i="1"/>
  <c r="CT14" i="1"/>
  <c r="CS15" i="1"/>
  <c r="CT15" i="1"/>
  <c r="CS16" i="1"/>
  <c r="CT16" i="1"/>
  <c r="CS17" i="1"/>
  <c r="CT17" i="1"/>
  <c r="CS18" i="1"/>
  <c r="CT18" i="1"/>
  <c r="CS19" i="1"/>
  <c r="CT19" i="1"/>
  <c r="CS20" i="1"/>
  <c r="CT20" i="1"/>
  <c r="CS21" i="1"/>
  <c r="CT21" i="1"/>
  <c r="CS22" i="1"/>
  <c r="CT22" i="1"/>
  <c r="CS23" i="1"/>
  <c r="CT23" i="1"/>
  <c r="CS24" i="1"/>
  <c r="CT24" i="1"/>
  <c r="CQ4" i="1"/>
  <c r="CQ5" i="1"/>
  <c r="CQ6" i="1"/>
  <c r="CQ7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S3" i="1"/>
  <c r="CT3" i="1"/>
  <c r="CQ3" i="1"/>
  <c r="CE6" i="1"/>
  <c r="CG4" i="1"/>
  <c r="CH4" i="1"/>
  <c r="CG5" i="1"/>
  <c r="CH5" i="1"/>
  <c r="CG6" i="1"/>
  <c r="CH6" i="1"/>
  <c r="CG7" i="1"/>
  <c r="CH7" i="1"/>
  <c r="CG8" i="1"/>
  <c r="CH8" i="1"/>
  <c r="CG9" i="1"/>
  <c r="CH9" i="1"/>
  <c r="CG10" i="1"/>
  <c r="CH10" i="1"/>
  <c r="CG11" i="1"/>
  <c r="CH11" i="1"/>
  <c r="CG12" i="1"/>
  <c r="CH12" i="1"/>
  <c r="CG13" i="1"/>
  <c r="CH13" i="1"/>
  <c r="CG14" i="1"/>
  <c r="CH14" i="1"/>
  <c r="CG15" i="1"/>
  <c r="CH15" i="1"/>
  <c r="CG16" i="1"/>
  <c r="CH16" i="1"/>
  <c r="CG17" i="1"/>
  <c r="CH17" i="1"/>
  <c r="CG18" i="1"/>
  <c r="CH18" i="1"/>
  <c r="CG19" i="1"/>
  <c r="CH19" i="1"/>
  <c r="CG20" i="1"/>
  <c r="CH20" i="1"/>
  <c r="CG21" i="1"/>
  <c r="CH21" i="1"/>
  <c r="CG22" i="1"/>
  <c r="CH22" i="1"/>
  <c r="CG23" i="1"/>
  <c r="CH23" i="1"/>
  <c r="CG24" i="1"/>
  <c r="CH24" i="1"/>
  <c r="CG3" i="1"/>
  <c r="CE4" i="1"/>
  <c r="CE5" i="1"/>
  <c r="CE7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H3" i="1"/>
  <c r="CE3" i="1"/>
  <c r="BV16" i="1"/>
  <c r="BW16" i="1"/>
  <c r="BT16" i="1"/>
  <c r="BT17" i="1"/>
  <c r="BV17" i="1"/>
  <c r="BW17" i="1"/>
  <c r="BT18" i="1"/>
  <c r="BV18" i="1"/>
  <c r="BW18" i="1"/>
  <c r="BT19" i="1"/>
  <c r="BV19" i="1"/>
  <c r="BW19" i="1"/>
  <c r="BT20" i="1"/>
  <c r="BV20" i="1"/>
  <c r="BW20" i="1"/>
  <c r="BT21" i="1"/>
  <c r="BV21" i="1"/>
  <c r="BW21" i="1"/>
  <c r="BT22" i="1"/>
  <c r="BV22" i="1"/>
  <c r="BW22" i="1"/>
  <c r="BT23" i="1"/>
  <c r="BV23" i="1"/>
  <c r="BW23" i="1"/>
  <c r="BT24" i="1"/>
  <c r="BV24" i="1"/>
  <c r="BW24" i="1"/>
  <c r="BT25" i="1"/>
  <c r="BV4" i="1"/>
  <c r="BW4" i="1"/>
  <c r="BV5" i="1"/>
  <c r="BW5" i="1"/>
  <c r="BV6" i="1"/>
  <c r="BW6" i="1"/>
  <c r="BV7" i="1"/>
  <c r="BW7" i="1"/>
  <c r="BV8" i="1"/>
  <c r="BW8" i="1"/>
  <c r="BV9" i="1"/>
  <c r="BW9" i="1"/>
  <c r="BV10" i="1"/>
  <c r="BW10" i="1"/>
  <c r="BV11" i="1"/>
  <c r="BW11" i="1"/>
  <c r="BV12" i="1"/>
  <c r="BW12" i="1"/>
  <c r="BV13" i="1"/>
  <c r="BW13" i="1"/>
  <c r="BV14" i="1"/>
  <c r="BW14" i="1"/>
  <c r="BV15" i="1"/>
  <c r="BW15" i="1"/>
  <c r="BT4" i="1"/>
  <c r="BT5" i="1"/>
  <c r="BT6" i="1"/>
  <c r="BT7" i="1"/>
  <c r="BT8" i="1"/>
  <c r="BT9" i="1"/>
  <c r="BT10" i="1"/>
  <c r="BT11" i="1"/>
  <c r="BT12" i="1"/>
  <c r="BT13" i="1"/>
  <c r="BT14" i="1"/>
  <c r="BT15" i="1"/>
  <c r="BV3" i="1"/>
  <c r="BW3" i="1"/>
  <c r="BT3" i="1"/>
  <c r="K19" i="1"/>
  <c r="K5" i="1"/>
  <c r="K4" i="1"/>
</calcChain>
</file>

<file path=xl/comments1.xml><?xml version="1.0" encoding="utf-8"?>
<comments xmlns="http://schemas.openxmlformats.org/spreadsheetml/2006/main">
  <authors>
    <author>Lorenz Langer</author>
    <author>lorenz</author>
  </authors>
  <commentList>
    <comment ref="IZ3" authorId="0">
      <text>
        <r>
          <rPr>
            <b/>
            <sz val="9"/>
            <color indexed="81"/>
            <rFont val="Tahoma"/>
            <family val="2"/>
          </rPr>
          <t xml:space="preserve">http://www.gr.ch/DE/Medien/Mitteilungen/MMStaka/2012/Seiten/2012020701.aspx </t>
        </r>
      </text>
    </comment>
    <comment ref="LC3" authorId="1">
      <text>
        <r>
          <rPr>
            <b/>
            <sz val="9"/>
            <color indexed="81"/>
            <rFont val="Tahoma"/>
            <family val="2"/>
          </rPr>
          <t xml:space="preserve">- http://www.vs.ch/Public/doc_detail.asp?Language=de&amp;ServiceID=3&amp;DocumentID=28643 
- http://www.vs.ch/Press/DS_3/CO-2012-01-24-19495/de/g_initiative_de.pdf ;  
</t>
        </r>
      </text>
    </comment>
    <comment ref="BP4" authorId="1">
      <text>
        <r>
          <rPr>
            <b/>
            <sz val="9"/>
            <color indexed="81"/>
            <rFont val="Tahoma"/>
            <family val="2"/>
          </rPr>
          <t>http://data.rrb.zh.ch/appl/rrbzhch.nsf/0/C12574C2002FAA1FC1257B44003EF474/$file/445.pdf?OpenElement</t>
        </r>
      </text>
    </comment>
    <comment ref="BR4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https://www.notes.zh.ch/appl/rrbzhch.nsf/0/C12574C2002FAA1FC1257B9C002F3836/$file/812_A5.pdf?OpenElement</t>
        </r>
      </text>
    </comment>
    <comment ref="DK4" authorId="1">
      <text>
        <r>
          <rPr>
            <b/>
            <sz val="9"/>
            <color indexed="81"/>
            <rFont val="Tahoma"/>
            <family val="2"/>
          </rPr>
          <t xml:space="preserve">- http://www.sz.ch/documents/I_Volksinitiative_1_12.pdf ; 
- Interpellation  zu Folgen : http://www.sz.ch/documents/Interpellation_14_13.pdf  ; https://cms3-sz.backslash.ch/documents/I_Volksinitiative_1_12.pdf 
</t>
        </r>
      </text>
    </comment>
    <comment ref="DW4" authorId="1">
      <text>
        <r>
          <rPr>
            <b/>
            <sz val="9"/>
            <color indexed="81"/>
            <rFont val="Tahoma"/>
            <family val="2"/>
          </rPr>
          <t xml:space="preserve">- http://www.ow.ch/dl.php/de/51c44ddb99e7a/Interpellation_Volksinitiative_1-12_Antwort.pdf ; 
- Interpellation s. 22: http://www.ow.ch/dl.php/de/526a18e4eadf9/2013_06_28.pdf 
</t>
        </r>
      </text>
    </comment>
    <comment ref="FF4" authorId="1">
      <text>
        <r>
          <rPr>
            <b/>
            <sz val="9"/>
            <color indexed="81"/>
            <rFont val="Tahoma"/>
            <family val="2"/>
          </rPr>
          <t>Interpellation Kantonsrat: https://kr-geschaefte.zug.ch/dokumente/1829/14412_2279_1_1zu12.pdf
- Antwort Regierungsrat: https://kr-geschaefte.zug.ch/dokumente/1830/14443_2279_2_Volksinitiative.pdf</t>
        </r>
      </text>
    </comment>
    <comment ref="GB4" authorId="1">
      <text>
        <r>
          <rPr>
            <b/>
            <sz val="9"/>
            <color indexed="81"/>
            <rFont val="Tahoma"/>
            <family val="2"/>
          </rPr>
          <t xml:space="preserve">http://www.so.ch/fileadmin/internet/parlament/pdf/tagesord.pdf (Interpellation) 
- http://rrb.so.ch/daten/rrb2013/1021/000002062788_2013_1915.pdf (Antwort RR)
</t>
        </r>
      </text>
    </comment>
    <comment ref="GX4" authorId="0">
      <text>
        <r>
          <rPr>
            <b/>
            <sz val="9"/>
            <color indexed="81"/>
            <rFont val="Tahoma"/>
            <family val="2"/>
          </rPr>
          <t>- http://www.baselland.ch/fileadmin/baselland/files/docs/parl-lk/vorlagen/2013/2013-317.pdf (Interpellation)</t>
        </r>
      </text>
    </comment>
    <comment ref="HG4" authorId="0">
      <text>
        <r>
          <rPr>
            <b/>
            <sz val="9"/>
            <color indexed="81"/>
            <rFont val="Tahoma"/>
            <family val="2"/>
          </rPr>
          <t xml:space="preserve">- http://www.sh.ch/fileadmin/Redaktoren/Dokumente/Medienmitteilungen/2013/2013-10-28-II.pdf </t>
        </r>
      </text>
    </comment>
    <comment ref="JK4" authorId="0">
      <text>
        <r>
          <rPr>
            <b/>
            <sz val="9"/>
            <color indexed="81"/>
            <rFont val="Tahoma"/>
            <family val="2"/>
          </rPr>
          <t>https://www.ag.ch/de/weiteres/aktuelles/medienportal/medienmitteilung/medienmitteilungen/mediendetails_31272.jsp</t>
        </r>
      </text>
    </comment>
    <comment ref="JX4" authorId="0">
      <text>
        <r>
          <rPr>
            <b/>
            <sz val="9"/>
            <color indexed="81"/>
            <rFont val="Tahoma"/>
            <family val="2"/>
          </rPr>
          <t xml:space="preserve">- Einfache Anfrage zu Auswirkungen : http://www.finanzverwaltung.tg.ch/documents/Geschaeftsbericht2013.pdf Anhang I S. 20
- http://www.grgeko.tg.ch/de/web/grgeko/suche-in-gr-geschaf-ten?p_p_id=grsuche_WAR_esmogrgekoportlet&amp;p_p_lifecycle=2&amp;p_p_state=maximized&amp;p_p_mode=view&amp;p_p_cacheability=cacheLevelPage&amp;_grsuche_WAR_esmogrgekoportlet_struts.portlet.action=%2Fgrsuche%2Fdownload-activi-ty&amp;_grsuche_WAR_esmogrgekoportlet_struts.portlet.action=%2Fgrsuche%2Fdetail&amp;_grsuche_WAR_esmogrgekoportlet_activity_id=393113&amp;_grsuche_WAR_esmogrgekoportlet_cur=1&amp;_grsuche_WAR_esmogrgekoportlet_delta=100&amp;_grsuche_WAR_esmogrgekoportlet_order-ByCol=eingangsdatum&amp;_grsuche_WAR_esmogrgekoportlet_itemId=393103&amp;_grsuche_WAR_esmogrgekoportlet_orderByType=asc 
- http://www.grgeko.tg.ch/de/web/grgeko/suche-in-gr-geschaf-ten?p_p_id=grsuche_WAR_esmogrgekoportlet&amp;p_p_lifecycle=2&amp;p_p_state=maximized&amp;p_p_mode=view&amp;p_p_cacheability=cacheLevelPage&amp;_grsuche_WAR_esmogrgekoportlet_struts.portlet.action=%2Fgrsuche%2Fdownload-activi-ty&amp;_grsuche_WAR_esmogrgekoportlet_struts.portlet.action=%2Fgrsuche%2Fdetail&amp;_grsuche_WAR_esmogrgekoportlet_activity_id=463871&amp;_grsuche_WAR_esmogrgekoportlet_cur=1&amp;_grsuche_WAR_esmogrgekoportlet_delta=100&amp;_grsuche_WAR_esmogrgekoportlet_order-ByCol=eingangsdatum&amp;_grsuche_WAR_esmogrgekoportlet_itemId=393103&amp;_grsuche_WAR_esmogrgekoportlet_orderByType=asc
</t>
        </r>
      </text>
    </comment>
    <comment ref="T5" authorId="1">
      <text>
        <r>
          <rPr>
            <b/>
            <sz val="9"/>
            <color indexed="81"/>
            <rFont val="Tahoma"/>
            <family val="2"/>
          </rPr>
          <t xml:space="preserve">- http://www.fdk-cdf.ch/131008_familienvi_mk_ph_def_d.pdf </t>
        </r>
      </text>
    </comment>
    <comment ref="CA5" authorId="1">
      <text>
        <r>
          <rPr>
            <b/>
            <sz val="9"/>
            <color indexed="81"/>
            <rFont val="Tahoma"/>
            <family val="2"/>
          </rPr>
          <t xml:space="preserve">- http://www.rr.be.ch/etc/designs/gr/media.cdwsbinary.RRDOKUMENTE.acq/c4de766fec5e42d79424e984f578c9bf-332/7/PDF/2013.RRGR.1130-RRB-DF-72320.pdf ; http://www.rr.be.ch/rr/de/index/der_regierungsrat/der_regierungsrat/medienmitteilungen.meldungNeu.html/portal/de/meldungen/mm/2013/10/20131031_1821_heikle_mehrbelastungfuerdielabilenkantonsfinanzen
</t>
        </r>
      </text>
    </comment>
    <comment ref="FO5" authorId="1">
      <text>
        <r>
          <rPr>
            <b/>
            <sz val="9"/>
            <color indexed="81"/>
            <rFont val="Tahoma"/>
            <family val="2"/>
          </rPr>
          <t>http://www.fr.ch/dfin/de/pub/aktuelles.cfm?fuseaction_pre=Detail&amp;NewsID=45367</t>
        </r>
      </text>
    </comment>
    <comment ref="GX5" authorId="0">
      <text>
        <r>
          <rPr>
            <b/>
            <sz val="9"/>
            <color indexed="81"/>
            <rFont val="Tahoma"/>
            <family val="2"/>
          </rPr>
          <t>http://www.baselland.ch/15-htm.318395.0.html (Frage)</t>
        </r>
      </text>
    </comment>
    <comment ref="HG5" authorId="0">
      <text>
        <r>
          <rPr>
            <b/>
            <sz val="9"/>
            <color indexed="81"/>
            <rFont val="Tahoma"/>
            <family val="2"/>
          </rPr>
          <t xml:space="preserve">http://www.sh.ch/News.316.0.html?&amp;tx_ttnews%5Btt_news%5D=1909&amp;cHash=985fd5a61575608f1dc566dd17b155f7
- http://www.sh.ch/fileadmin/Redaktoren/Dokumente/Medienmitteilungen/2013/2013-10-31.pdf 
</t>
        </r>
      </text>
    </comment>
    <comment ref="JK5" authorId="0">
      <text>
        <r>
          <rPr>
            <b/>
            <sz val="9"/>
            <color indexed="81"/>
            <rFont val="Tahoma"/>
            <family val="2"/>
          </rPr>
          <t xml:space="preserve">https://www.ag.ch/de/weiteres/aktuelles/medienportal/medienmitteilung/medienmitteilungen/mediendetails_31667.jsp </t>
        </r>
      </text>
    </comment>
    <comment ref="N6" authorId="1">
      <text>
        <r>
          <rPr>
            <b/>
            <sz val="9"/>
            <color indexed="81"/>
            <rFont val="Tahoma"/>
            <family val="2"/>
          </rPr>
          <t xml:space="preserve">http://www.kdk.ch/de/aktuell/medienmitteilungen/medienmitteilung/a/782/ ;
http://www.kdk.ch/de/aktuell/medienmitteilungen/medienmitteilung/a/804/
</t>
        </r>
      </text>
    </comment>
    <comment ref="AL6" authorId="1">
      <text>
        <r>
          <rPr>
            <sz val="9"/>
            <color indexed="81"/>
            <rFont val="Tahoma"/>
            <family val="2"/>
          </rPr>
          <t>Bau-, Planungs- und Umweltdirektoren-Konferenz (BPUK): http://www.kdk.ch/de/aktuell/medienmitteilungen/medienmitteilung/a/804/ ;
http://www.bpuk.ch/bpuk/dokumentation/medienmitteilungen/archiv-medienmitteilungen/index.php?eID=tx_nawsecuredl&amp;u=0&amp;g=0&amp;t=1438708000&amp;hash=f0299576bcbdd54edc27fd82efdd46e147ba5747&amp;file=/fileadmin/Dokumente/bpuk/public/de/dokumentation/medienmitteilungen/Medienmitteilung%253a%2BF%25c3%25bcr%2Bgute%2Bund%2Bsichere%2BNationalstrassen%2B%25e2%2580%2593%2BJA%2Bzur%2BVignette.pdf</t>
        </r>
      </text>
    </comment>
    <comment ref="AR6" authorId="1">
      <text>
        <r>
          <rPr>
            <b/>
            <sz val="9"/>
            <color indexed="81"/>
            <rFont val="Tahoma"/>
            <family val="2"/>
          </rPr>
          <t>http://www.koev.ch/koev/dokumentation/medienmitteilungen/archiv-medienmitteilungen/index.php?eID=tx_nawsecuredl&amp;u=0&amp;g=0&amp;t=1438869273&amp;hash=0e5b234ca7da74ef1db1810c84b4ad932e27cfe3&amp;file=/fileadmin/Dokumente/koev/public/de/medienmitteilungen/Kantonale%2BVerkehrsdirektoren%2Bunterst%25c3%25bctzen%2BFonds%2Bf%25c3%25bcr%2BSchiene%2Bund%2BStrasse%2B%2820.09.2013%29.pdf</t>
        </r>
      </text>
    </comment>
    <comment ref="AX6" authorId="1">
      <text>
        <r>
          <rPr>
            <b/>
            <sz val="9"/>
            <color indexed="81"/>
            <rFont val="Tahoma"/>
            <family val="2"/>
          </rPr>
          <t xml:space="preserve">Nordwestschweizer Regierungskonferenz: http://www.nwrk.ch/fileadmin/kunde/nwrk/medienmitteilungen/2013-10-29_mm_autobahnvignette-d.pdf
Ostschweizer Baudirektoren: http://www.ar.ch/aktuell/medienmitteilungen-der-kantonalen-verwaltung/archiv-medienmitteilungen/detail/article/ostschweizer-baudirektoren-stellen-sich-hinter-die-vignettenpreis-erhoehung-und-fordern-fondslo-esung/?no_cache=1&amp;tx_ttnews[swords]=fabi&amp;tx_ttnews[backPid]=8632&amp;cHash=7efa668079e910f8b856057cfc032740 </t>
        </r>
      </text>
    </comment>
    <comment ref="BD6" authorId="1">
      <text>
        <r>
          <rPr>
            <b/>
            <sz val="9"/>
            <color indexed="81"/>
            <rFont val="Tahoma"/>
            <family val="2"/>
          </rPr>
          <t xml:space="preserve">Metropolitanraum Zürich: http://www.metropolitanraum-zu-erich.ch/fileadmin/user_upload/downloads/Medienmitteilung_NSAG_Metropolitankonferenz_Zu__rich.pdf </t>
        </r>
      </text>
    </comment>
    <comment ref="CA6" authorId="1">
      <text>
        <r>
          <rPr>
            <b/>
            <sz val="9"/>
            <color indexed="81"/>
            <rFont val="Tahoma"/>
            <family val="2"/>
          </rPr>
          <t xml:space="preserve">- http://www.rr.be.ch/etc/designs/gr/media.cdwsbinary.RRDOKUMENTE.acq/c4de766fec5e42d79424e984f578c9bf-332/7/PDF/2013.RRGR.1130-RRB-DF-72320.pdf ;  http://www.rr.be.ch/rr/de/index/der_regierungsrat/der_regierungsrat/medienmitteilungen.meldungNeu.html/portal/de/meldungen/mm/2013/10/20131031_1821_heikle_mehrbelastungfuerdielabilenkantonsfinanzen
</t>
        </r>
      </text>
    </comment>
    <comment ref="ER6" authorId="1">
      <text>
        <r>
          <rPr>
            <b/>
            <sz val="9"/>
            <color indexed="81"/>
            <rFont val="Tahoma"/>
            <family val="2"/>
          </rPr>
          <t>https://extranet.publikationen.gl.ch/online/GetDatei.cfm?CFID=840214&amp;CFTOKEN=17f15529f1ab29e0-0D3204BE-5056-8200-01F78F40FC3F75F5&amp;jsessionid=ae307bfb7c2c3e7c5450&amp;id=1718&amp;userID=6</t>
        </r>
      </text>
    </comment>
    <comment ref="FO6" authorId="1">
      <text>
        <r>
          <rPr>
            <b/>
            <sz val="9"/>
            <color indexed="81"/>
            <rFont val="Tahoma"/>
            <family val="2"/>
          </rPr>
          <t xml:space="preserve">https://www.fr.ch/dsj/de/pub/aktuelles.cfm?fuseaction_pre=Detail&amp;NewsID=45370 </t>
        </r>
      </text>
    </comment>
    <comment ref="GL6" authorId="1">
      <text>
        <r>
          <rPr>
            <b/>
            <sz val="9"/>
            <color indexed="81"/>
            <rFont val="Tahoma"/>
            <family val="2"/>
          </rPr>
          <t>Rede Regierungsratspräsident: http://www.pd.bs.ch/pd.dv.reden.2014.01.06.neujahrsapero.pdf / http://www.medienmitteilungen.bs.ch/neujahrsansprache_2014.pdf; http://www.medienmitteilungen.bs.ch/showmm.htm?url=2014-01-06-rrbs-001</t>
        </r>
      </text>
    </comment>
    <comment ref="GX6" authorId="0">
      <text>
        <r>
          <rPr>
            <b/>
            <sz val="9"/>
            <color indexed="81"/>
            <rFont val="Tahoma"/>
            <family val="2"/>
          </rPr>
          <t xml:space="preserve">http://www.baselland.ch/15-htm.318395.0.html (Frage) </t>
        </r>
      </text>
    </comment>
    <comment ref="GY6" authorId="0">
      <text>
        <r>
          <rPr>
            <b/>
            <sz val="9"/>
            <color indexed="81"/>
            <rFont val="Tahoma"/>
            <family val="2"/>
          </rPr>
          <t>Lorenz Langer:</t>
        </r>
        <r>
          <rPr>
            <sz val="9"/>
            <color indexed="81"/>
            <rFont val="Tahoma"/>
            <family val="2"/>
          </rPr>
          <t xml:space="preserve">
https://www.baselland.ch/fileadmin/baselland/files/docs/polit-rechte/bund/2011/2011-07-05_01.pdf</t>
        </r>
      </text>
    </comment>
    <comment ref="HG6" authorId="0">
      <text>
        <r>
          <rPr>
            <b/>
            <sz val="9"/>
            <color indexed="81"/>
            <rFont val="Tahoma"/>
            <family val="2"/>
          </rPr>
          <t xml:space="preserve">http://www.sh.ch/fileadmin/Redaktoren/Dokumente/Medienmitteilungen/2013/2013-11-04.pdf </t>
        </r>
      </text>
    </comment>
    <comment ref="HS6" authorId="0">
      <text>
        <r>
          <rPr>
            <b/>
            <sz val="9"/>
            <color indexed="81"/>
            <rFont val="Tahoma"/>
            <family val="2"/>
          </rPr>
          <t xml:space="preserve">http://www.ar.ch/aktuell/medienmitteilungen-der-kantonalen-verwaltung/detail/article/fuer-gute-und-sichere-nationalstrassen-ja-zur-vi-gnette/?no_cache=1&amp;tx_ttnews[pointer]=1&amp;tx_ttnews[backPid]=6152&amp;cHash=16099d8c855b60f9ca782487148bc39e </t>
        </r>
      </text>
    </comment>
    <comment ref="JK6" authorId="0">
      <text>
        <r>
          <rPr>
            <b/>
            <sz val="9"/>
            <color indexed="81"/>
            <rFont val="Tahoma"/>
            <family val="2"/>
          </rPr>
          <t xml:space="preserve">https://www.ag.ch/de/weiteres/aktuelles/medienportal/medienmitteilung/medienmitteilungen/mediendetails_31667.jsp </t>
        </r>
      </text>
    </comment>
    <comment ref="LC6" authorId="1">
      <text>
        <r>
          <rPr>
            <b/>
            <sz val="9"/>
            <color indexed="81"/>
            <rFont val="Tahoma"/>
            <family val="2"/>
          </rPr>
          <t xml:space="preserve">- http://www.vs.ch/Public/doc_detail.asp?Language=de&amp;ServiceID=3&amp;DocumentID=31713 ; 
- http://www.vs.ch/Press/DS_3/CO-2013-10-28-21531/de/q_Vignette_de.pdf 
</t>
        </r>
      </text>
    </comment>
    <comment ref="N7" authorId="1">
      <text>
        <r>
          <rPr>
            <b/>
            <sz val="9"/>
            <color indexed="81"/>
            <rFont val="Tahoma"/>
            <family val="2"/>
          </rPr>
          <t xml:space="preserve">http://www.kdk.ch/de/aktuell/medienmitteilungen/medienmitteilung/a/944/ ;
http://www.kdk.ch/de/aktuell/stellungnahmen/stellungnahme/a/897/ ;
http://www.kdk.ch/uploads/media/Stelg-Masseneinwanderungsinitiative-20131213.pdf ; 
</t>
        </r>
      </text>
    </comment>
    <comment ref="AX7" authorId="1">
      <text>
        <r>
          <rPr>
            <b/>
            <sz val="9"/>
            <color indexed="81"/>
            <rFont val="Tahoma"/>
            <family val="2"/>
          </rPr>
          <t>Nordwestschweizer Regierungskonferenz: http://www.nwrk.ch/fileadmin/kunde/nwrk/medienmitteilungen/2014-01-13_mm_nwrk_masseneinwanderung-d.pdf
Regionalkonferenz Ostschweiz: http://www.sg.ch/news/1/2014/01/ostschweizer-volkswirtschaftsdirektoren-lehnen-masseneinwanderun.html</t>
        </r>
      </text>
    </comment>
    <comment ref="BD7" authorId="1">
      <text>
        <r>
          <rPr>
            <b/>
            <sz val="9"/>
            <color indexed="81"/>
            <rFont val="Tahoma"/>
            <family val="2"/>
          </rPr>
          <t>Metropolitanraum Zürich: http://www.metropolitanraum-zu-erich.ch/fileadmin/user_upload/downloads/Medienmitteilung_Personenfreizuegigkeit_Metropolitankonferenz_Zuerich_20131219.pdf</t>
        </r>
      </text>
    </comment>
    <comment ref="BP7" authorId="1">
      <text>
        <r>
          <rPr>
            <b/>
            <sz val="9"/>
            <color indexed="81"/>
            <rFont val="Tahoma"/>
            <family val="2"/>
          </rPr>
          <t>http://www.rr.zh.ch/internet/regierungsrat/de/aktuell.newsextern.-internet-de-aktuell-news-medienmitteilungen-2014-ablehnung_einwanderungsinitiative.html ; http://data.rrb.zh.ch/appl/rrbzhch.nsf/0/C12574C2002FAA1FC1257C2F0045D0CB/$file/1382.pdf?OpenElement</t>
        </r>
      </text>
    </comment>
    <comment ref="CB7" authorId="1">
      <text>
        <r>
          <rPr>
            <b/>
            <sz val="9"/>
            <color indexed="81"/>
            <rFont val="Tahoma"/>
            <family val="2"/>
          </rPr>
          <t xml:space="preserve">http://www.rr.be.ch/etc/designs/gr/media.cdwsbinary.RRDOKUMENTE.acq/380bcd0bc552422ebca861e2aa75984d-332/3/PDF/2013.1534-RRB_gescannt-DF-75661.pdf </t>
        </r>
      </text>
    </comment>
    <comment ref="FO7" authorId="1">
      <text>
        <r>
          <rPr>
            <b/>
            <sz val="9"/>
            <color indexed="81"/>
            <rFont val="Tahoma"/>
            <family val="2"/>
          </rPr>
          <t>http://www.fr.ch/ww/de/pub/aktuelles.cfm?fuseaction_pre=Detail&amp;NewsID=46030</t>
        </r>
      </text>
    </comment>
    <comment ref="GW7" authorId="0">
      <text>
        <r>
          <rPr>
            <b/>
            <sz val="9"/>
            <color indexed="81"/>
            <rFont val="Tahoma"/>
            <family val="2"/>
          </rPr>
          <t>http://www.baselland.ch/Newsdetail-Regierungsrat.309166+M528f972827b.0.html (Position NWRK)</t>
        </r>
      </text>
    </comment>
    <comment ref="HG7" authorId="0">
      <text>
        <r>
          <rPr>
            <b/>
            <sz val="9"/>
            <color indexed="81"/>
            <rFont val="Tahoma"/>
            <family val="2"/>
          </rPr>
          <t xml:space="preserve">- http://www.sh.ch/fileadmin/Redaktoren/Dokumente/Medienmitteilungen/2014/2014-01-23_01.pdf </t>
        </r>
      </text>
    </comment>
    <comment ref="JK7" authorId="0">
      <text>
        <r>
          <rPr>
            <b/>
            <sz val="9"/>
            <color indexed="81"/>
            <rFont val="Tahoma"/>
            <family val="2"/>
          </rPr>
          <t xml:space="preserve">https://www.ag.ch/de/weiteres/aktuelles/medienportal/medienmitteilung/medienmitteilungen/mediendetails_32606.jsp ;  https://www.ag.ch/de/weiteres/aktuelles/medienportal/medienmitteilung/medienmitteilungen/mediendetails_32438.jsp </t>
        </r>
      </text>
    </comment>
    <comment ref="KR7" authorId="1">
      <text>
        <r>
          <rPr>
            <b/>
            <sz val="9"/>
            <color indexed="81"/>
            <rFont val="Tahoma"/>
            <family val="2"/>
          </rPr>
          <t xml:space="preserve">- http://www.vd.ch/actualite/archives/2014/1/15/articles/votation-federale-du-9-fevrier-position-unanime-du-conseil-detat/ 
- http://www.bicweb.vd.ch/communique.aspx?pObjectID=452817
- sogar noch auf deutsch: http://www.vd.ch/fileadmin/user_upload/accueil/fichiers_pdf/com-140115-votations_fed_9_fev_de.pdf
</t>
        </r>
      </text>
    </comment>
    <comment ref="LD7" authorId="1">
      <text>
        <r>
          <rPr>
            <b/>
            <sz val="9"/>
            <color indexed="81"/>
            <rFont val="Tahoma"/>
            <family val="2"/>
          </rPr>
          <t>http://www.vs.ch/Press/DS_3/CF-2013-12-11-21716/fr/Immigration.pdf (zHd KdK)</t>
        </r>
      </text>
    </comment>
    <comment ref="LO7" authorId="1">
      <text>
        <r>
          <rPr>
            <b/>
            <sz val="9"/>
            <color indexed="81"/>
            <rFont val="Tahoma"/>
            <family val="2"/>
          </rPr>
          <t xml:space="preserve">http://www.ne.ch/medias/Pages/140115.aspx </t>
        </r>
      </text>
    </comment>
    <comment ref="ML7" authorId="1">
      <text>
        <r>
          <rPr>
            <b/>
            <sz val="9"/>
            <color indexed="81"/>
            <rFont val="Tahoma"/>
            <family val="2"/>
          </rPr>
          <t xml:space="preserve">- http://www.jura.ch/CHA/SIC/Centre-medias/Communiques-2014/Non-a-une-initiative-nefaste-au-developpement-economique-du-Jura.html </t>
        </r>
      </text>
    </comment>
    <comment ref="KR8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http://www.vd.ch/actualite/archives/2014/1/15/articles/votation-federale-du-9-fevrier-position-unanime-du-conseil-detat/ 
- http://www.bicweb.vd.ch/communique.aspx?pObjectID=452817
- sogar noch auf deutsch: http://www.vd.ch/fileadmin/user_upload/accueil/fichiers_pdf/com-140115-votations_fed_9_fev_de.pdf</t>
        </r>
      </text>
    </comment>
    <comment ref="AX9" authorId="1">
      <text>
        <r>
          <rPr>
            <b/>
            <sz val="9"/>
            <color indexed="81"/>
            <rFont val="Tahoma"/>
            <family val="2"/>
          </rPr>
          <t xml:space="preserve">Allianz Bahnausbau: - https://www.zrk.ch/Aktuelles-Detail.41.0.html?&amp;tx_ttnews[tt_news]=285&amp;cHash=07bceffe64b5447b25408c54e91bd997 
Zentralschweizer Konferenz des öffentlichen Verkehrs: https://www.zrk.ch/Aktuelles-Detail.41.0.html?&amp;tx_ttnews[tt_news]=288&amp;cHash=59ac7f475a3156b0600b072b4e61fb52
Nordwestschweizerische Konferenz der kantonalen Direktoren des öffentlichen Ver-kehrs: http://www.so.ch/fileadmin/internet/sk/sksek/pdf/medienmitteilungen/2014/Januar/140113__MM_Ja_zu_FABI_KoeV_NWCH.pdf
Regionalkonferenz Ostschweiz: http://www.sg.ch/news/1/2014/01/ostschweiz-profitiert-direkt-von-fabi.html </t>
        </r>
      </text>
    </comment>
    <comment ref="BD9" authorId="1">
      <text>
        <r>
          <rPr>
            <b/>
            <sz val="9"/>
            <color indexed="81"/>
            <rFont val="Tahoma"/>
            <family val="2"/>
          </rPr>
          <t>Metropolitanraum Zürich: http://www.metropolitanraum-zue-rich.ch/fileadmin/user_upload/downloads/Medienmitteilung_FABI_Metropolitankonferenz_Zuerich_20131217.pdf</t>
        </r>
      </text>
    </comment>
    <comment ref="FO9" authorId="1">
      <text>
        <r>
          <rPr>
            <b/>
            <sz val="9"/>
            <color indexed="81"/>
            <rFont val="Tahoma"/>
            <family val="2"/>
          </rPr>
          <t>http://www.fr.ch/ww/de/pub/aktuelles.cfm?fuseaction_pre=Detail&amp;NewsID=46012</t>
        </r>
      </text>
    </comment>
    <comment ref="GK9" authorId="1">
      <text>
        <r>
          <rPr>
            <b/>
            <sz val="9"/>
            <color indexed="81"/>
            <rFont val="Tahoma"/>
            <family val="2"/>
          </rPr>
          <t xml:space="preserve">http://www.regierungsrat.bs.ch/getdok?id=458faacdeeb94626922434ef23cf0289-332&amp;type=pdf&amp;version=4&amp;name=Regierungsratsbeschluss-P </t>
        </r>
      </text>
    </comment>
    <comment ref="GV9" authorId="0">
      <text>
        <r>
          <rPr>
            <b/>
            <sz val="9"/>
            <color indexed="81"/>
            <rFont val="Tahoma"/>
            <family val="2"/>
          </rPr>
          <t>http://www.baselland.ch/Newsdetail-Home.309165+M54538e15adf.0.html</t>
        </r>
      </text>
    </comment>
    <comment ref="JK9" authorId="0">
      <text>
        <r>
          <rPr>
            <b/>
            <sz val="9"/>
            <color indexed="81"/>
            <rFont val="Tahoma"/>
            <family val="2"/>
          </rPr>
          <t xml:space="preserve">https://www.ag.ch/de/weiteres/aktuelles/medienportal/medienmitteilung/medienmitteilungen/mediendetails_32606.jsp </t>
        </r>
      </text>
    </comment>
    <comment ref="KR9" authorId="1">
      <text>
        <r>
          <rPr>
            <b/>
            <sz val="9"/>
            <color indexed="81"/>
            <rFont val="Tahoma"/>
            <family val="2"/>
          </rPr>
          <t xml:space="preserve">- http://www.vd.ch/actualite/archives/2014/1/15/articles/votation-federale-du-9-fevrier-position-unanime-du-conseil-detat/ 
- http://www.bicweb.vd.ch/communique.aspx?pObjectID=452817 ; sogar noch auf deutsch: 
- http://www.vd.ch/fileadmin/user_upload/accueil/fichiers_pdf/com-140115-votations_fed_9_fev_de.pdf
</t>
        </r>
      </text>
    </comment>
    <comment ref="LO9" authorId="1">
      <text>
        <r>
          <rPr>
            <b/>
            <sz val="9"/>
            <color indexed="81"/>
            <rFont val="Tahoma"/>
            <family val="2"/>
          </rPr>
          <t xml:space="preserve">http://www.ne.ch/medias/Pages/140116.aspx </t>
        </r>
      </text>
    </comment>
    <comment ref="GK10" authorId="1">
      <text>
        <r>
          <rPr>
            <b/>
            <sz val="9"/>
            <color indexed="81"/>
            <rFont val="Tahoma"/>
            <family val="2"/>
          </rPr>
          <t>http://www.medienmitteilungen.bs.ch/showmm.htm?url=2014-04-16-sd-002</t>
        </r>
      </text>
    </comment>
    <comment ref="IG10" authorId="0">
      <text>
        <r>
          <rPr>
            <b/>
            <sz val="9"/>
            <color indexed="81"/>
            <rFont val="Tahoma"/>
            <family val="2"/>
          </rPr>
          <t xml:space="preserve">http://www.ai.ch/dl.php/de/530f0fc3c91dd/20140211.pdf 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>Lorenz Langer:</t>
        </r>
        <r>
          <rPr>
            <sz val="9"/>
            <color indexed="81"/>
            <rFont val="Tahoma"/>
            <charset val="1"/>
          </rPr>
          <t xml:space="preserve">
Vorgängiger indir. GGE (Rev. StGB), beschlossen Dez. 2013</t>
        </r>
      </text>
    </comment>
    <comment ref="BP12" authorId="1">
      <text>
        <r>
          <rPr>
            <b/>
            <sz val="9"/>
            <color indexed="81"/>
            <rFont val="Tahoma"/>
            <family val="2"/>
          </rPr>
          <t>http://www.rr.zh.ch/internet/regierungsrat/de/aktuell.newsextern.-internet-de-aktuell-news-medienmitteilungen-2014-ablehnung_mindestlohninitiative.html  ; http://data.rrb.zh.ch/appl/rrbzhch.nsf/0/C12574C2002FAA1FC1257C8D0054A9FB/$file/323.pdf?OpenElement</t>
        </r>
      </text>
    </comment>
    <comment ref="CC12" authorId="1">
      <text>
        <r>
          <rPr>
            <b/>
            <sz val="9"/>
            <color indexed="81"/>
            <rFont val="Tahoma"/>
            <family val="2"/>
          </rPr>
          <t>http://www.gr.be.ch/etc/designs/gr/media.cdwsbinary.DOKUMENTE.acq/6b6276cc3fef48afa76543076d7ca3e8-332/4/PDF/2013.1548-Vorstossantwort-D-84802.pdf</t>
        </r>
      </text>
    </comment>
    <comment ref="CN12" authorId="1">
      <text>
        <r>
          <rPr>
            <b/>
            <sz val="9"/>
            <color indexed="81"/>
            <rFont val="Tahoma"/>
            <family val="2"/>
          </rPr>
          <t>http://www.lu.ch/downloads/lu/kr/vorstoesse/2011-2015/A_488_antwort.pdf  ; http://www.lu.ch/downloads/lu/kr/vorstoesse/2011-2015/A_488.pdf  ; http://www.lu.ch/downloads/lu/kr/vorstoesse/2011-2015/A_441_antwort.pdf</t>
        </r>
      </text>
    </comment>
    <comment ref="CZ12" authorId="1">
      <text>
        <r>
          <rPr>
            <b/>
            <sz val="9"/>
            <color indexed="81"/>
            <rFont val="Tahoma"/>
            <family val="2"/>
          </rPr>
          <t xml:space="preserve">- Anfrage: http://www.ur.ch/dl.php/de/ax-534d3bbb3ab5a/I._Antwort_des_Regierungsrats.pdf
- http://www.ur.ch/dl.php/de/ax-534d3bbbaca39/II._Interpellationstext.pdf 
</t>
        </r>
      </text>
    </comment>
    <comment ref="DK12" authorId="1">
      <text>
        <r>
          <rPr>
            <b/>
            <sz val="9"/>
            <color indexed="81"/>
            <rFont val="Tahoma"/>
            <family val="2"/>
          </rPr>
          <t xml:space="preserve">http://www.sz.ch/documents/I_Mindestlohn_Initiative.pdf </t>
        </r>
      </text>
    </comment>
    <comment ref="GX12" authorId="0">
      <text>
        <r>
          <rPr>
            <b/>
            <sz val="9"/>
            <color indexed="81"/>
            <rFont val="Tahoma"/>
            <family val="2"/>
          </rPr>
          <t xml:space="preserve">- http://www.baselland.ch/fileadmin/baselland/files/docs/parl-lk/vorstoesse/2014/2014-100.pdf (interpellation); 
- http://www.baselland.ch/fileadmin/baselland/files/docs/parl-lk/vorstoesse/2014/2014-102.pdf (Interpellation) 
</t>
        </r>
      </text>
    </comment>
    <comment ref="LF12" authorId="1">
      <text>
        <r>
          <rPr>
            <b/>
            <sz val="9"/>
            <color indexed="81"/>
            <rFont val="Tahoma"/>
            <family val="2"/>
          </rPr>
          <t xml:space="preserve">zugleich kt. Abstimmung zum gleichen Thema: http://www.vs.ch/Repository/DS_369/C_30/140/Notice%20explicative_Vot_Cant_18_05_2014_D.pdf  ; http://www.vs.ch/Data/vos/docs/2012/11/2012.12_Kantonale%20Volksinitiative%20f%FCr%20einen%20gesetzlichen%20Mindestlohn_BES_SR.pdf?Language=de </t>
        </r>
      </text>
    </comment>
    <comment ref="EF13" authorId="1">
      <text>
        <r>
          <rPr>
            <b/>
            <sz val="9"/>
            <color indexed="81"/>
            <rFont val="Tahoma"/>
            <family val="2"/>
          </rPr>
          <t xml:space="preserve">http://www.nw.ch/dl.php/de/534e114a3cd4c/MM_Gripen.pdf ; </t>
        </r>
      </text>
    </comment>
    <comment ref="KT13" authorId="1">
      <text>
        <r>
          <rPr>
            <b/>
            <sz val="9"/>
            <color indexed="81"/>
            <rFont val="Tahoma"/>
            <family val="2"/>
          </rPr>
          <t xml:space="preserve">- Anfrage, http://www.vd.ch/fileadmin/user_upload/organisation/gc/fichiers_pdf/2012-2017/14_QUE_019_D%C3%A9p%C3%B4t.pdf 
- Antwort: http://www.vd.ch/fileadmin/user_upload/organisation/gc/fichiers_pdf/2012-2017/14_QUE_019_Texte_CE.pdf
</t>
        </r>
      </text>
    </comment>
    <comment ref="MN13" authorId="1">
      <text>
        <r>
          <rPr>
            <b/>
            <sz val="9"/>
            <color indexed="81"/>
            <rFont val="Tahoma"/>
            <family val="2"/>
          </rPr>
          <t xml:space="preserve">http://www.jura.ch/Htdocs/Files/v/15897.pdf 
 http://rsju.jura.ch/extranet/groups/public/documents/rsju_journal_deb/journal_deb_2014_06.pdf S. 206
</t>
        </r>
      </text>
    </comment>
    <comment ref="FR14" authorId="1">
      <text>
        <r>
          <rPr>
            <b/>
            <sz val="9"/>
            <color indexed="81"/>
            <rFont val="Tahoma"/>
            <family val="2"/>
          </rPr>
          <t>indir. Gegenvorschlag: http://www.fr.ch/ce/files/pdf57/13_09_24_CE_Reponse_DEE_13.435_initiative_parlementaire_Contre_projet_stop_tva_discriminatoire_restauration.pdf</t>
        </r>
      </text>
    </comment>
    <comment ref="GC14" authorId="1">
      <text>
        <r>
          <rPr>
            <b/>
            <sz val="9"/>
            <color indexed="81"/>
            <rFont val="Tahoma"/>
            <family val="2"/>
          </rPr>
          <t>indir. Gegenvorschlag: http://rrb.so.ch/daten/rrb2013/0917/000002058282_2013_1712.pdf</t>
        </r>
      </text>
    </comment>
    <comment ref="GN14" authorId="1">
      <text>
        <r>
          <rPr>
            <b/>
            <sz val="9"/>
            <color indexed="81"/>
            <rFont val="Tahoma"/>
            <family val="2"/>
          </rPr>
          <t>zu indir. Gegenvorschlag: - http://www.bs.ch/news/2013-09-17-mm-57026.html</t>
        </r>
      </text>
    </comment>
    <comment ref="GY14" authorId="0">
      <text>
        <r>
          <rPr>
            <b/>
            <sz val="9"/>
            <color indexed="81"/>
            <rFont val="Tahoma"/>
            <family val="2"/>
          </rPr>
          <t xml:space="preserve">- https://www.baselland.ch/Newsdetail-Finanzen-Kirchen.309167+M558947d21c1.0.html ; 
- http://www.baselland.ch/fileadmin/baselland/files/docs/polit-rechte/bund/2013/2013-09-24_02.pdf   (Gegenvorschlag abgelehnt)
</t>
        </r>
      </text>
    </comment>
    <comment ref="HK14" authorId="0">
      <text>
        <r>
          <rPr>
            <b/>
            <sz val="9"/>
            <color indexed="81"/>
            <rFont val="Tahoma"/>
            <family val="2"/>
          </rPr>
          <t>- http://www.sh.ch/fileadmin/Redaktoren/Dokumente/Medienmitteilungen/2013/2013-09-24.pdf (Ja zu Ggv)</t>
        </r>
      </text>
    </comment>
    <comment ref="KU14" authorId="1">
      <text>
        <r>
          <rPr>
            <b/>
            <sz val="9"/>
            <color indexed="81"/>
            <rFont val="Tahoma"/>
            <family val="2"/>
          </rPr>
          <t>- http://www.vd.ch/fileadmin/user_upload/organisation/dire/sg-dire/oae/fichiers_pdf/reponses_ce_consultations/2013/79_r%C3%A9ponseDECS_TVA.pdf Stellungnahme Ggv</t>
        </r>
      </text>
    </comment>
    <comment ref="MD14" authorId="1">
      <text>
        <r>
          <rPr>
            <b/>
            <sz val="9"/>
            <color indexed="81"/>
            <rFont val="Tahoma"/>
            <family val="2"/>
          </rPr>
          <t xml:space="preserve">Gegenvorschlag: - http://www.ge.ch/conseil_etat/2009-2013/ppresse/doc/communique-20130925.pdf </t>
        </r>
      </text>
    </comment>
    <comment ref="CD15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http://www.rr.be.ch/etc/designs/gr/media.cdwsbinary.RRDOKUMENTE.acq/ddf5b782d5ae42d687cbf1dd718b3f42-332/1/PDF/2013.GEF.12023-RRB_gescannt-DF-65710.pdf</t>
        </r>
      </text>
    </comment>
    <comment ref="CN15" authorId="1">
      <text>
        <r>
          <rPr>
            <b/>
            <sz val="9"/>
            <color indexed="81"/>
            <rFont val="Tahoma"/>
            <family val="2"/>
          </rPr>
          <t xml:space="preserve">- http://www.lu.ch/downloads/lu/kr/vorstoesse/2011-2015/a_570.pdf (Anfrage)
- http://www.lu.ch/downloads/lu/kr/vorstoesse/2011-2015/a_570_antwort.pdf  (Antwort)
</t>
        </r>
      </text>
    </comment>
    <comment ref="FG15" authorId="1">
      <text>
        <r>
          <rPr>
            <b/>
            <sz val="9"/>
            <color indexed="81"/>
            <rFont val="Tahoma"/>
            <family val="2"/>
          </rPr>
          <t>http://www.zg.ch/behoerden/regierungsrat/vernehmlassungen/volksinitiative-fuer-eine-oeffentliche-krankenkasse-und-indirekter-gegenvorschlag-aenderung-des-bundesgesetzes-ueber-die-krankenversicherung-kvg/downloads/antwort-an-den-bund/download</t>
        </r>
      </text>
    </comment>
    <comment ref="GC15" authorId="1">
      <text>
        <r>
          <rPr>
            <b/>
            <sz val="9"/>
            <color indexed="81"/>
            <rFont val="Tahoma"/>
            <family val="2"/>
          </rPr>
          <t xml:space="preserve">indir. Gegenvorschlag: - http://www.so.ch/fileadmin/internet/parlament/pdf/tagesord.pdf (Interpellation) 
- http://rrb.so.ch/daten/rrb2013/1021/000002062788_2013_1915.pdf (Antwort RR)
</t>
        </r>
      </text>
    </comment>
    <comment ref="GV15" authorId="0">
      <text>
        <r>
          <rPr>
            <b/>
            <sz val="9"/>
            <color indexed="81"/>
            <rFont val="Tahoma"/>
            <family val="2"/>
          </rPr>
          <t>- http://www.baselland.ch/Newsdetail-Volkswirtschaft-Gesundheit.309169+M5bf64ef5789.0.html</t>
        </r>
      </text>
    </comment>
    <comment ref="GY15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https://www.baselland.ch/Newsdetail-Volkswirtschaft-Gesundheit.309169+M5bf64ef5789.0.html</t>
        </r>
      </text>
    </comment>
    <comment ref="HG15" authorId="0">
      <text>
        <r>
          <rPr>
            <b/>
            <sz val="9"/>
            <color indexed="81"/>
            <rFont val="Tahoma"/>
            <family val="2"/>
          </rPr>
          <t xml:space="preserve">- http://www.sh.ch/fileadmin/Redaktoren/Dokumente/Medienmitteilungen/2013/2013-05-21.pdf </t>
        </r>
      </text>
    </comment>
    <comment ref="JC15" authorId="0">
      <text>
        <r>
          <rPr>
            <b/>
            <sz val="9"/>
            <color indexed="81"/>
            <rFont val="Tahoma"/>
            <family val="2"/>
          </rPr>
          <t>http://www.gr.ch/DE/Medien/Mitteilungen/MMStaka/2013/Seiten/2013053001.aspx</t>
        </r>
      </text>
    </comment>
    <comment ref="JK15" authorId="0">
      <text>
        <r>
          <rPr>
            <b/>
            <sz val="9"/>
            <color indexed="81"/>
            <rFont val="Tahoma"/>
            <family val="2"/>
          </rPr>
          <t>- https://www.ag.ch/de/weiteres/aktuelles/medienportal/medienmitteilung/medienmitteilungen/mediendetails_37378.jsp</t>
        </r>
      </text>
    </comment>
    <comment ref="JN15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https://www.ag.ch/media/kanton_aargau/alle_medien/dokumente/aktuell_3/anhoerungen/bund_1/2013-000589.pdf</t>
        </r>
      </text>
    </comment>
    <comment ref="KT15" authorId="1">
      <text>
        <r>
          <rPr>
            <b/>
            <sz val="9"/>
            <color indexed="81"/>
            <rFont val="Tahoma"/>
            <family val="2"/>
          </rPr>
          <t>- http://www.vd.ch/fileadmin/user_upload/organisation/gc/fichiers_pdf/2012-2017/13_INT_196_Texte_CE.pdf Interpellation</t>
        </r>
      </text>
    </comment>
    <comment ref="O16" authorId="1">
      <text>
        <r>
          <rPr>
            <b/>
            <sz val="9"/>
            <color indexed="81"/>
            <rFont val="Tahoma"/>
            <family val="2"/>
          </rPr>
          <t>http://www.kdk.ch/fileadmin/files/Aktuell/Medienmitteilungen/2014/Monitoringbericht_de_-_Medien.pdf  (S. 20)</t>
        </r>
      </text>
    </comment>
    <comment ref="T16" authorId="1">
      <text>
        <r>
          <rPr>
            <sz val="9"/>
            <color indexed="81"/>
            <rFont val="Tahoma"/>
            <family val="2"/>
          </rPr>
          <t xml:space="preserve">http://www.fdk-cdf.ch/130517_mm_aufwbest__def_d.pdf ;
http://www.fdk-cdf.ch/140926_aufwbst_abschaffungsvi_argumentarium_mk_d.pdf </t>
        </r>
      </text>
    </comment>
    <comment ref="AX16" authorId="1">
      <text>
        <r>
          <rPr>
            <b/>
            <sz val="9"/>
            <color indexed="81"/>
            <rFont val="Tahoma"/>
            <family val="2"/>
          </rPr>
          <t>Regierungskonferenz der Gebirgskantone (RKGK): http://www.rkgk.ch/wp-content/uploads/2013/03/MM-Pauschalsteuer-d-14_10_2014.pdf</t>
        </r>
      </text>
    </comment>
    <comment ref="BJ16" authorId="1">
      <text>
        <r>
          <rPr>
            <b/>
            <sz val="9"/>
            <color indexed="81"/>
            <rFont val="Tahoma"/>
            <family val="2"/>
          </rPr>
          <t xml:space="preserve">http://www.chgemeinden.ch/wAssets/docs/medienmitteilungen/deutsch/2014/2014_10_23_MM_Parolen.pdf </t>
        </r>
      </text>
    </comment>
    <comment ref="CO16" authorId="1">
      <text>
        <r>
          <rPr>
            <b/>
            <sz val="9"/>
            <color indexed="81"/>
            <rFont val="Tahoma"/>
            <family val="2"/>
          </rPr>
          <t>Gleichlautende kt Initiative: https://steuern.lu.ch/recht_und_gesetzgebung/steuergesetzrevision/besteuerung_nach_aufwand ; https://steuern.lu.ch/-/media/Steuern/Dokumente/RechtUndGesetzgebung/volksbotschaft_2012_03_11.pdf?la=de-CH ; http://www.lu.ch/downloads/lu/kr/botschaften/2011-2015/b_003.pdf ; http://www.lu.ch/downloads/lu/jsd/wahlabst/20141130/w_rkap00.htm</t>
        </r>
      </text>
    </comment>
    <comment ref="DL16" authorId="1">
      <text>
        <r>
          <rPr>
            <b/>
            <sz val="9"/>
            <color indexed="81"/>
            <rFont val="Tahoma"/>
            <family val="2"/>
          </rPr>
          <t xml:space="preserve">- Einzelinitiative: http://www.sz.ch/documents/Einzelinitiative_2_12.pdf 
- Stellungnahme zu Einzelinitiative: http://www.sz.ch/documents/EI_Steuerprivilegien_Auslaender.pdf
</t>
        </r>
      </text>
    </comment>
    <comment ref="EI16" authorId="1">
      <text>
        <r>
          <rPr>
            <b/>
            <sz val="9"/>
            <color indexed="81"/>
            <rFont val="Tahoma"/>
            <family val="2"/>
          </rPr>
          <t xml:space="preserve">- Kant. Initiative: http://www.nw.ch/dl.php/de/5099322ec65f4/Pauschalbesteuerung_Bericht_RR.pdf ;  http://www.nw.ch/dl.php/de/508ea97ea7457/2012-11-02_Pauschalbesteuerung.pdf ; http://www.nw.ch/de/kommunikationmain/archiv/?action=showinfo&amp;info_id=15078 ;  http://www.nw.ch/dl.php/de/514aaed196019/abstimmungsbotschaft_Pauschalsteuer.pdf ; http://www.nw.ch/dl.php/de/ax-54772ec4c3ed3/Kleine_Anfrage_Wagner_Pauschalbesteuerung_Nidwalden.pdf ;  http://www.nw.ch/de/politik/abstimmungsresultate/archivsuche/?action=showobject&amp;object_id=3310 ;
- http://www.nw.ch/de/politik/abstimmungsresultate/archivsuche/?action=showobject&amp;object_id=3154  http://www.nw.ch/dl.php/de/5099320372029/Argumentarium_Abschaffung_Pauschalsteuer.pdf ; 
- http://www.nw.ch/dl.php/de/46d515c7aac98/08-29_kleine_anfrage_ettlin.pdf
</t>
        </r>
      </text>
    </comment>
    <comment ref="ES16" authorId="1">
      <text>
        <r>
          <rPr>
            <b/>
            <sz val="9"/>
            <color indexed="81"/>
            <rFont val="Tahoma"/>
            <family val="2"/>
          </rPr>
          <t>https://extranet.publikationen.gl.ch/online/GetDatei.cfm?CFID=840214&amp;CFTOKEN=17f15529f1ab29e0-0D3204BE-5056-8200-01F78F40FC3F75F5&amp;jsessionid=ae307bfb7c2c3e7c5450&amp;id=2132&amp;userID=6 (S. 5)</t>
        </r>
      </text>
    </comment>
    <comment ref="EU16" authorId="1">
      <text>
        <r>
          <rPr>
            <b/>
            <sz val="9"/>
            <color indexed="81"/>
            <rFont val="Tahoma"/>
            <family val="2"/>
          </rPr>
          <t>https://extranet.publikationen.gl.ch/online/GetDatei.cfm?CFID=840214&amp;CFTOKEN=17f15529f1ab29e0-0D3204BE-5056-8200-01F78F40FC3F75F5&amp;jsessionid=ae307bfb7c2c3e7c5450&amp;id=2132&amp;userID=6 (S. 5)</t>
        </r>
      </text>
    </comment>
    <comment ref="FQ16" authorId="1">
      <text>
        <r>
          <rPr>
            <b/>
            <sz val="9"/>
            <color indexed="81"/>
            <rFont val="Tahoma"/>
            <family val="2"/>
          </rPr>
          <t xml:space="preserve">- Parl Anfrage: https://www.fr.ch/gc/files/pdf6/qa_3049_07_d.pdf 
- Staatsrat für Beibehal-tung
- Motion: https://www.fr.ch/gc/files/pdf28/M_1099_10_d.pdf 
- https://www.fr.ch/gc/files/pdf32/M1099.10_prise_en_consideration.pdf 
- Anfrage: https://www.fr.ch/gc/files/pdf61/QA_3045_12_d.pdf ; 75 nach Aufwand besteu-ert, Abschaffung abgelehnt
</t>
        </r>
      </text>
    </comment>
    <comment ref="GX16" authorId="0">
      <text>
        <r>
          <rPr>
            <b/>
            <sz val="9"/>
            <color indexed="81"/>
            <rFont val="Tahoma"/>
            <family val="2"/>
          </rPr>
          <t xml:space="preserve">- In BL 2012 abgeschafft
- Auswirkungen: http://www.baselland.ch/fileadmin/baselland/files/docs/parl-lk/vorlagen/2014/2014-316.pdf 
- http://www.baselland.ch/fileadmin/baselland/files/docs/parl-lk/vorstoesse/2014/2014-316.pdf 
- Wiedereinführung 2014 gefordert:
- http://www.baselland.ch/fileadmin/baselland/files/docs/parl-lk/vorstoesse/2014/2014-354.pdf 
</t>
        </r>
      </text>
    </comment>
    <comment ref="HJ16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http://www.sh.ch/fileadmin/Redaktoren/Dokumente/Medienmitteilungen/2011/2011-10-18.pdf</t>
        </r>
      </text>
    </comment>
    <comment ref="ID16" authorId="0">
      <text>
        <r>
          <rPr>
            <b/>
            <sz val="9"/>
            <color indexed="81"/>
            <rFont val="Tahoma"/>
            <family val="2"/>
          </rPr>
          <t xml:space="preserve">- http://www.ai.ch/de/toolbar/newsarchiv/?action=showinfo&amp;info_id=23240 
- http://www.ai.ch/dl.php/de/546c625a5a6f0/MM20141119_EmpfehlungAbstimmung.pdf 
</t>
        </r>
      </text>
    </comment>
    <comment ref="JB16" authorId="0">
      <text>
        <r>
          <rPr>
            <b/>
            <sz val="9"/>
            <color indexed="81"/>
            <rFont val="Tahoma"/>
            <family val="2"/>
          </rPr>
          <t xml:space="preserve">- Parl. Anfragen: http://www.gr.ch/DE/institutionen/parlament/PV/Seiten/DE_2009-04-21_2163.aspx
- http://www.gr.ch/DE/institutionen/parlament/PV/Seiten/DE_2009-04-22_2190.aspx
- Parl. Initiative: http://www.gr.ch/DE/institutionen/parlament/PV/Seiten/DE_2009-04-20_2150_m.aspx 
- Stellungnahme iRv StHG etc.: ‚Die Besteuerung nach Aufwand ist für den Kanton Graubün-den von grosser Bedeutung und muss zwingend beibehalten werden.‘: http://www.gr.ch/DE/Medien/Mitteilungen/MMStaka/2010/Seiten/2010101301.aspx 
- http://www.gr.ch/DE/institutionen/verwaltung/dvs/ds/aktuelles/mitteilungen/Seiten/RegierungwillanderPauschalbesteuerungfesthalten.aspx 
</t>
        </r>
      </text>
    </comment>
    <comment ref="KG16" authorId="1">
      <text>
        <r>
          <rPr>
            <b/>
            <sz val="9"/>
            <color indexed="81"/>
            <rFont val="Tahoma"/>
            <family val="2"/>
          </rPr>
          <t xml:space="preserve">- http://www3.ti.ch/CAN/comunicati/13-11-2014-comunicato-stampa-469410734940.pdf </t>
        </r>
      </text>
    </comment>
    <comment ref="KI16" authorId="1">
      <text>
        <r>
          <rPr>
            <b/>
            <sz val="9"/>
            <color indexed="81"/>
            <rFont val="Tahoma"/>
            <family val="2"/>
          </rPr>
          <t xml:space="preserve">- Parl. Initiative zur Abschaffung: http://www3.ti.ch/POTERI/sw/legislativo/attivita/vgc/2014/1288-Seduta02.pdf 
- von Regierung abgelehnt, S. 118
</t>
        </r>
      </text>
    </comment>
    <comment ref="LC16" authorId="1">
      <text>
        <r>
          <rPr>
            <b/>
            <sz val="9"/>
            <color indexed="81"/>
            <rFont val="Tahoma"/>
            <family val="2"/>
          </rPr>
          <t xml:space="preserve">http://www.vs.ch/Public/doc_detail.asp?DocumentID=32986 
http://www.vs.ch/Press/DS_3/CP-2014-11-10-22404/de/Einladung.pdf 
http://www.vs.ch/Press/DS_3/CP-2014-11-10-22404/de/com_de.pdf 
http://www.vs.ch/Press/DS_3/CP-2014-11-10-22404/de/Praesentation.pdf 
http://www.vs.ch/Press/DS_3/CP-2014-11-10-22404/de/Pont_de.pdf 
http://www.vs.ch/Press/DS_3/CP-2014-11-10-22404/de/Cina_de.pdf 
http://www.vs.ch/Press/DS_3/CP-2014-11-10-22404/de/tornay_de.pdf  
http://www.vs.ch/Press/DS_3/CP-2014-11-10-22404/de/photos_forfaits_fiscaux.zip
</t>
        </r>
      </text>
    </comment>
    <comment ref="MC16" authorId="1">
      <text>
        <r>
          <rPr>
            <b/>
            <sz val="9"/>
            <color indexed="81"/>
            <rFont val="Tahoma"/>
            <family val="2"/>
          </rPr>
          <t xml:space="preserve">- Kt Initiative: http://www.ge.ch/grandconseil/data/texte/IN00149.pdf
- Zustandegekommen: http://www.ge.ch/conseil_etat/2009-2013/ppresse/20120229.asp 
- http://www.ge.ch/conseil_etat/2009-2013/ppresse/doc/pointdepresse_20120229.pdf 
- Von Regierung abgelehnt: http://www.ge.ch/conseil_etat/2009-2013/ppresse/20120425.asp
- http://www.ge.ch/conseil_etat/2009-2013/ppresse/doc/pointdepresse_20120425.pdf
- Abgestimmt am 30.11.2014: abgelehnt mit 68% Nein-Stimmen: http://www.ge.ch/votations/20141130/cantonal/carte/01/ 
</t>
        </r>
      </text>
    </comment>
    <comment ref="T17" authorId="1">
      <text>
        <r>
          <rPr>
            <b/>
            <sz val="9"/>
            <color indexed="81"/>
            <rFont val="Tahoma"/>
            <family val="2"/>
          </rPr>
          <t xml:space="preserve">http://www.fdk-cdf.ch/140131_goldinitiative_mm_def_d.pdf ;
http://www.fdk-cdf.ch/140926_goldvi_kurzargumentarium_mk_d.pdf  </t>
        </r>
      </text>
    </comment>
    <comment ref="BQ17" authorId="1">
      <text>
        <r>
          <rPr>
            <b/>
            <sz val="9"/>
            <color indexed="81"/>
            <rFont val="Tahoma"/>
            <family val="2"/>
          </rPr>
          <t>Ribi, Thomas, '"Familien sind schon deutlich entlastet worden"', Neue Zürcher Zeitung, 7. Februar 2015, 18</t>
        </r>
      </text>
    </comment>
    <comment ref="FO17" authorId="1">
      <text>
        <r>
          <rPr>
            <b/>
            <sz val="9"/>
            <color indexed="81"/>
            <rFont val="Tahoma"/>
            <family val="2"/>
          </rPr>
          <t>http://www.fr.ch/ww/de/pub/functions/alle_news.cfm?fuseaction_pre=Detail&amp;NewsID=48542</t>
        </r>
      </text>
    </comment>
    <comment ref="GX17" authorId="0">
      <text>
        <r>
          <rPr>
            <b/>
            <sz val="9"/>
            <color indexed="81"/>
            <rFont val="Tahoma"/>
            <family val="2"/>
          </rPr>
          <t xml:space="preserve">http://www.baselland.ch/fileadmin/baselland/files/docs/parl-lk/vorlagen/2014/2014-374.pdf </t>
        </r>
      </text>
    </comment>
    <comment ref="HG17" authorId="0">
      <text>
        <r>
          <rPr>
            <b/>
            <sz val="9"/>
            <color indexed="81"/>
            <rFont val="Tahoma"/>
            <family val="2"/>
          </rPr>
          <t xml:space="preserve">http://www.sh.ch/fileadmin/Redaktoren/Dokumente/Medienmitteilungen/2014/2014-11-13.pdf </t>
        </r>
      </text>
    </comment>
    <comment ref="ID17" authorId="0">
      <text>
        <r>
          <rPr>
            <b/>
            <sz val="9"/>
            <color indexed="81"/>
            <rFont val="Tahoma"/>
            <family val="2"/>
          </rPr>
          <t xml:space="preserve">- http://www.ai.ch/de/toolbar/newsarchiv/?action=showinfo&amp;info_id=23240 
- http://www.ai.ch/dl.php/de/546c625a5a6f0/MM20141119_EmpfehlungAbstimmung.pdf 
</t>
        </r>
      </text>
    </comment>
    <comment ref="IO17" authorId="0">
      <text>
        <r>
          <rPr>
            <b/>
            <sz val="9"/>
            <color indexed="81"/>
            <rFont val="Tahoma"/>
            <family val="2"/>
          </rPr>
          <t xml:space="preserve">- http://www.sg.ch/news/1/2014/10/glaubwuerdigkeit-und-handlungsspielraum-der-nationalbank-erhalte.html </t>
        </r>
      </text>
    </comment>
    <comment ref="JK17" authorId="0">
      <text>
        <r>
          <rPr>
            <b/>
            <sz val="9"/>
            <color indexed="81"/>
            <rFont val="Tahoma"/>
            <family val="2"/>
          </rPr>
          <t>- https://www.ag.ch/de/weiteres/aktuelles/medienportal/medienmitteilung/medienmitteilungen/mediendetails_38440.jsp</t>
        </r>
      </text>
    </comment>
    <comment ref="LO17" authorId="1">
      <text>
        <r>
          <rPr>
            <b/>
            <sz val="9"/>
            <color indexed="81"/>
            <rFont val="Tahoma"/>
            <family val="2"/>
          </rPr>
          <t xml:space="preserve">http://www.ne.ch/medias/Pages/141103_votation-fédérale-du-30-novembre-initiative-ecopop-et-initiative-or.aspx </t>
        </r>
      </text>
    </comment>
    <comment ref="N18" authorId="1">
      <text>
        <r>
          <rPr>
            <b/>
            <sz val="9"/>
            <color indexed="81"/>
            <rFont val="Tahoma"/>
            <family val="2"/>
          </rPr>
          <t xml:space="preserve">ttp://www.kdk.ch/de/aktuell/medienmitteilungen/medienmitteilung/a/1211/   ; http://www.kdk.ch/uploads/media/Stelg_Ecopopinitiative-20140620_01.pdf ;
http://www.kdk.ch/de/aktuell/medienmitteilungen/medienmitteilung/a/1322/ </t>
        </r>
      </text>
    </comment>
    <comment ref="BJ18" authorId="1">
      <text>
        <r>
          <rPr>
            <b/>
            <sz val="9"/>
            <color indexed="81"/>
            <rFont val="Tahoma"/>
            <family val="2"/>
          </rPr>
          <t xml:space="preserve">http://www.chgemeinden.ch/wAssets/docs/medienmitteilungen/deutsch/2014/2014_10_23_MM_Parolen.pdf </t>
        </r>
      </text>
    </comment>
    <comment ref="BP18" authorId="1">
      <text>
        <r>
          <rPr>
            <b/>
            <sz val="9"/>
            <color indexed="81"/>
            <rFont val="Tahoma"/>
            <family val="2"/>
          </rPr>
          <t xml:space="preserve">http://www.zh.ch/internet/de/aktuell/news/medienmitteilungen/2014/ecopop.html </t>
        </r>
      </text>
    </comment>
    <comment ref="BQ18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https://www.notes.zh.ch/appl/rrbzhch.nsf/0/C12574C2002FAA1FC1257CF3001F3494/$file/702.pdf?OpenElement</t>
        </r>
      </text>
    </comment>
    <comment ref="FO18" authorId="1">
      <text>
        <r>
          <rPr>
            <b/>
            <sz val="9"/>
            <color indexed="81"/>
            <rFont val="Tahoma"/>
            <family val="2"/>
          </rPr>
          <t>- http://www.fr.ch/ww/de/pub/functions/alle_news.cfm?fuseaction_pre=Detail&amp;NewsID=48539&amp;utm_source=twitterfeed&amp;utm_medium=twitter 
- http://www.fr.ch/ww/fr/pub/functions/toutes_les_actualites.cfm?fuseaction_pre=Detail&amp;NewsID=48542 
- http://www.fr.ch/ww/fr/pub/functions/toutes_les_actualites.cfm?fuseaction_pre=Detail&amp;NewsID=48539 
- Twitter: https://twitter.com/Staat_Freiburg/status/530653661186105345</t>
        </r>
      </text>
    </comment>
    <comment ref="GA18" authorId="1">
      <text>
        <r>
          <rPr>
            <b/>
            <sz val="9"/>
            <color indexed="81"/>
            <rFont val="Tahoma"/>
            <family val="2"/>
          </rPr>
          <t>RRB  2014/1031 (nicht öffentlich)</t>
        </r>
      </text>
    </comment>
    <comment ref="GK18" authorId="1">
      <text>
        <r>
          <rPr>
            <b/>
            <sz val="9"/>
            <color indexed="81"/>
            <rFont val="Tahoma"/>
            <family val="2"/>
          </rPr>
          <t xml:space="preserve">- http://www.medienmitteilungen.bs.ch/showmm.htm?url=2014-10-28-rrbs-001 
- http://www.bs.ch/news/2014-06-17-mm-60067.html (Stellungnahme an KdK)
- http://www.medienmitteilungen.bs.ch/showmm.htm?url=2014-06-17-rrbs-005
</t>
        </r>
      </text>
    </comment>
    <comment ref="GV18" authorId="0">
      <text>
        <r>
          <rPr>
            <b/>
            <sz val="9"/>
            <color indexed="81"/>
            <rFont val="Tahoma"/>
            <family val="2"/>
          </rPr>
          <t xml:space="preserve">http://www.baselland.ch/Newsdetail-Home.309165+M5057ecb0e6f.0.html </t>
        </r>
      </text>
    </comment>
    <comment ref="ID18" authorId="0">
      <text>
        <r>
          <rPr>
            <b/>
            <sz val="9"/>
            <color indexed="81"/>
            <rFont val="Tahoma"/>
            <family val="2"/>
          </rPr>
          <t xml:space="preserve">- http://www.ai.ch/de/toolbar/newsarchiv/?action=showinfo&amp;info_id=23240 
- http://www.ai.ch/dl.php/de/546c625a5a6f0/MM20141119_EmpfehlungAbstimmung.pdf 
</t>
        </r>
      </text>
    </comment>
    <comment ref="JK18" authorId="0">
      <text>
        <r>
          <rPr>
            <b/>
            <sz val="9"/>
            <color indexed="81"/>
            <rFont val="Tahoma"/>
            <family val="2"/>
          </rPr>
          <t xml:space="preserve">- https://www.ag.ch/de/weiteres/aktuelles/medienportal/medienmitteilung/medienmitteilungen/mediendetails_38440.jsp </t>
        </r>
      </text>
    </comment>
    <comment ref="KR18" authorId="1">
      <text>
        <r>
          <rPr>
            <b/>
            <sz val="9"/>
            <color indexed="81"/>
            <rFont val="Tahoma"/>
            <family val="2"/>
          </rPr>
          <t xml:space="preserve">http://www.vd.ch/actualite/archives/2014/10/07/articles/le-gouvernement-vaudois-rejette-linitiative-populaire-ecopop/
- http://www.vd.ch/actualite/archives/2014/10/07/articles/si-ecopop-avait-ete-mise-en-oeuvre-en-1970/
- http://www.vd.ch/actualite/articles/non-a-ecopop-le-gouvernement-se-felicite-du-resultat/ 
- http://www.bicweb.vd.ch/communique.aspx?pObjectID=501572 
</t>
        </r>
      </text>
    </comment>
    <comment ref="LO18" authorId="1">
      <text>
        <r>
          <rPr>
            <b/>
            <sz val="9"/>
            <color indexed="81"/>
            <rFont val="Tahoma"/>
            <family val="2"/>
          </rPr>
          <t xml:space="preserve">http://www.ne.ch/medias/Pages/141103_votation-fédérale-du-30-novembre-initiative-ecopop-et-initiative-or.aspx </t>
        </r>
      </text>
    </comment>
    <comment ref="LZ18" authorId="1">
      <text>
        <r>
          <rPr>
            <b/>
            <sz val="9"/>
            <color indexed="81"/>
            <rFont val="Tahoma"/>
            <family val="2"/>
          </rPr>
          <t xml:space="preserve">- http://www.ge.ch/conseil_etat/2013-2018/ppresse/20141015.asp 
- http://www.ge.ch/conseil_etat/2013-2018/ppresse/doc/20141015.pdf 
</t>
        </r>
      </text>
    </comment>
    <comment ref="ML18" authorId="1">
      <text>
        <r>
          <rPr>
            <b/>
            <sz val="9"/>
            <color indexed="81"/>
            <rFont val="Tahoma"/>
            <family val="2"/>
          </rPr>
          <t xml:space="preserve">- http://www.jura.ch/CHA/SIC/Centre-medias/Communiques-2014/Un-NON-clair-a-Ecopop.html </t>
        </r>
      </text>
    </comment>
    <comment ref="T19" authorId="1">
      <text>
        <r>
          <rPr>
            <b/>
            <sz val="9"/>
            <color indexed="81"/>
            <rFont val="Tahoma"/>
            <family val="2"/>
          </rPr>
          <t>MM: http://www.fdk-cdf.ch/140131_vi_stbefreiung_zulagen_mm_fdk_def_d.pdf
Medienkonferenz: - http://www.fdk-cdf.ch/150212_vi_stbefreiung_zulagen_mm_mk_def_d.pdf
Argumentarium: http://www.fdk-cdf.ch/150130_vi_stbefreiung_zulagen_argumentarium_def_d.pdf</t>
        </r>
      </text>
    </comment>
    <comment ref="BP19" authorId="1">
      <text>
        <r>
          <rPr>
            <b/>
            <sz val="9"/>
            <color indexed="81"/>
            <rFont val="Tahoma"/>
            <family val="2"/>
          </rPr>
          <t xml:space="preserve">- https://www.notes.zh.ch/appl/rrbzhch.nsf/0/C12574C2002FAA1FC1257DDD002D128D/$file/98.pdf ; http://www.rr.zh.ch/internet/regierungsrat/de/aktuell.newsextern.-internet-de-aktuell-news-medienmitteilungen-2015-familieninitiative.html 
</t>
        </r>
      </text>
    </comment>
    <comment ref="CA19" authorId="1">
      <text>
        <r>
          <rPr>
            <b/>
            <sz val="9"/>
            <color indexed="81"/>
            <rFont val="Tahoma"/>
            <family val="2"/>
          </rPr>
          <t xml:space="preserve">- http://www.rr.be.ch/etc/designs/gr/media.cdwsbinary.RRDOKUMENTE.acq/8edaa6d3dcde4ee790e0543313a2ce1d-332/5/PDF/2015.RRGR.39-RRB-DF-98879.pdf </t>
        </r>
      </text>
    </comment>
    <comment ref="GL19" authorId="1">
      <text>
        <r>
          <rPr>
            <b/>
            <sz val="9"/>
            <color indexed="81"/>
            <rFont val="Tahoma"/>
            <family val="2"/>
          </rPr>
          <t>'Kantone warnen vor Bumerangeffekt', Neue Zürcher Zeitung, 13. Februar 2015, S. 10</t>
        </r>
      </text>
    </comment>
    <comment ref="HG19" authorId="0">
      <text>
        <r>
          <rPr>
            <b/>
            <sz val="9"/>
            <color indexed="81"/>
            <rFont val="Tahoma"/>
            <family val="2"/>
          </rPr>
          <t xml:space="preserve">http://www.sh.ch/fileadmin/Redaktoren/Dokumente/Medienmitteilungen/2015/2015-02-12-I.pdf </t>
        </r>
      </text>
    </comment>
    <comment ref="IO19" authorId="0">
      <text>
        <r>
          <rPr>
            <b/>
            <sz val="9"/>
            <color indexed="81"/>
            <rFont val="Tahoma"/>
            <family val="2"/>
          </rPr>
          <t xml:space="preserve">- Ablehnung VI: http://www.sg.ch/news/1/2015/02/st-galler-regierung-lehnt-familieninitiative-ab.html </t>
        </r>
      </text>
    </comment>
    <comment ref="JK19" authorId="0">
      <text>
        <r>
          <rPr>
            <b/>
            <sz val="9"/>
            <color indexed="81"/>
            <rFont val="Tahoma"/>
            <family val="2"/>
          </rPr>
          <t xml:space="preserve">- https://www.ag.ch/de/weiteres/aktuelles/medienportal/medienmitteilung/medienmitteilungen/mediendetails_39514.jsp </t>
        </r>
      </text>
    </comment>
    <comment ref="KR19" authorId="1">
      <text>
        <r>
          <rPr>
            <b/>
            <sz val="9"/>
            <color indexed="81"/>
            <rFont val="Tahoma"/>
            <family val="2"/>
          </rPr>
          <t>http://www.bicweb.vd.ch/seance.aspx?pObjectID=494561&amp;date=11.02.2015</t>
        </r>
      </text>
    </comment>
    <comment ref="LO19" authorId="1">
      <text>
        <r>
          <rPr>
            <b/>
            <sz val="9"/>
            <color indexed="81"/>
            <rFont val="Tahoma"/>
            <family val="2"/>
          </rPr>
          <t>http://www.ne.ch/medias/Pages/150205_INfos-br%C3%A8ves-CE.aspx</t>
        </r>
      </text>
    </comment>
    <comment ref="LO20" authorId="1">
      <text>
        <r>
          <rPr>
            <b/>
            <sz val="9"/>
            <color indexed="81"/>
            <rFont val="Tahoma"/>
            <family val="2"/>
          </rPr>
          <t xml:space="preserve">http://www.ne.ch/medias/Pages/150205_INfos-br%C3%A8ves-CE.aspx </t>
        </r>
      </text>
    </comment>
    <comment ref="GN21" authorId="0">
      <text>
        <r>
          <rPr>
            <b/>
            <sz val="9"/>
            <color indexed="81"/>
            <rFont val="Tahoma"/>
            <family val="2"/>
          </rPr>
          <t xml:space="preserve">- Äusserung iRv Vernehmlassung zu Revision FortpflanzungsG: http://www.medien.bs.ch/news/2009-05-12-mm-30817.html 
- Vernehmlassung Änderung BV 119: http://www.medien.bs.ch/news/2011-09-27-mm-46462.html 
</t>
        </r>
      </text>
    </comment>
    <comment ref="KR21" authorId="1">
      <text>
        <r>
          <rPr>
            <b/>
            <sz val="9"/>
            <color indexed="81"/>
            <rFont val="Tahoma"/>
            <family val="2"/>
          </rPr>
          <t xml:space="preserve">- http://www.bicweb.vd.ch/communique.aspx?pObjectID=516337 
- http://www.vd.ch/actualite/archives/2015/5/27/articles/le-conseil-detat-soutient-deux-objets-soumis-a-votation/
</t>
        </r>
      </text>
    </comment>
    <comment ref="LR21" authorId="1">
      <text>
        <r>
          <rPr>
            <b/>
            <sz val="9"/>
            <color indexed="81"/>
            <rFont val="Tahoma"/>
            <family val="2"/>
          </rPr>
          <t xml:space="preserve">http://www.ne.ch/autorites/CE/consultations/RCF/2011/2011_09_26_DSAS_Procreation.pdf </t>
        </r>
      </text>
    </comment>
    <comment ref="B22" authorId="0">
      <text>
        <r>
          <rPr>
            <b/>
            <sz val="9"/>
            <color indexed="81"/>
            <rFont val="Tahoma"/>
            <charset val="1"/>
          </rPr>
          <t>Lorenz Langer:</t>
        </r>
        <r>
          <rPr>
            <sz val="9"/>
            <color indexed="81"/>
            <rFont val="Tahoma"/>
            <charset val="1"/>
          </rPr>
          <t xml:space="preserve">
Ausbildungsbeitragsgesetz, beschlossen im Dez. 2014</t>
        </r>
      </text>
    </comment>
    <comment ref="AF22" authorId="1">
      <text>
        <r>
          <rPr>
            <b/>
            <sz val="9"/>
            <color indexed="81"/>
            <rFont val="Tahoma"/>
            <family val="2"/>
          </rPr>
          <t xml:space="preserve">EDK: - http://edudoc.ch/record/116878/files/erkl_stipinitiative_d.pdf </t>
        </r>
      </text>
    </comment>
    <comment ref="CM22" authorId="1">
      <text>
        <r>
          <rPr>
            <b/>
            <sz val="9"/>
            <color indexed="81"/>
            <rFont val="Tahoma"/>
            <family val="2"/>
          </rPr>
          <t>Äusserungen zu VI iZm mit Konkordat: http://www.lu.ch/downloads/lu/kr/botschaften/2011-2015/b_076.pdf</t>
        </r>
      </text>
    </comment>
    <comment ref="CO22" authorId="1">
      <text>
        <r>
          <rPr>
            <b/>
            <sz val="9"/>
            <color indexed="81"/>
            <rFont val="Tahoma"/>
            <family val="2"/>
          </rPr>
          <t>Abstimmung über Stipendien 2005: http://www.lu.ch/downloads/lu/kr/vorstoesse/2003-2007/a_521.pdf</t>
        </r>
      </text>
    </comment>
    <comment ref="EG22" authorId="1">
      <text>
        <r>
          <rPr>
            <b/>
            <sz val="9"/>
            <color indexed="81"/>
            <rFont val="Tahoma"/>
            <family val="2"/>
          </rPr>
          <t>Hinweis auf EDK-Beschluss: http://www.nw.ch/dl.php/de/4fcf4a2df3f00/12_2_Schulblatt_fokus_schuluebertritte.pdf (S. 45)</t>
        </r>
      </text>
    </comment>
    <comment ref="ES22" authorId="1">
      <text>
        <r>
          <rPr>
            <b/>
            <sz val="9"/>
            <color indexed="81"/>
            <rFont val="Tahoma"/>
            <family val="2"/>
          </rPr>
          <t xml:space="preserve">http://www.gl.ch/xml_1/internet/de/application/d14/d15/f1573.cfm?dokguid=77205a5915b7437d9a0fad88c273d0f5 </t>
        </r>
      </text>
    </comment>
    <comment ref="GL22" authorId="0">
      <text>
        <r>
          <rPr>
            <b/>
            <sz val="9"/>
            <color indexed="81"/>
            <rFont val="Tahoma"/>
            <family val="2"/>
          </rPr>
          <t xml:space="preserve">http://www.tg.ch/documents/nzz_benachteiligung.pdf </t>
        </r>
      </text>
    </comment>
    <comment ref="GN22" authorId="0">
      <text>
        <r>
          <rPr>
            <b/>
            <sz val="9"/>
            <color indexed="81"/>
            <rFont val="Tahoma"/>
            <family val="2"/>
          </rPr>
          <t>http://www.medien.bs.ch/news/2013-01-29-mm-54383.html</t>
        </r>
      </text>
    </comment>
    <comment ref="GW22" authorId="0">
      <text>
        <r>
          <rPr>
            <b/>
            <sz val="9"/>
            <color indexed="81"/>
            <rFont val="Tahoma"/>
            <family val="2"/>
          </rPr>
          <t xml:space="preserve">- kritisiert VI iZm Konkordat als zentralistisch: http://www.baselland.ch/fileadmin/baselland/files/docs/parl-lk/vorlagen/2011/2011-007.pdf (S. 6);
-  http://www.baselland.ch/fileadmin/baselland/files/docs/parl-lk/vorlagen/2012/2012-177.pdf (S. 2, 3, 7, 10) 
</t>
        </r>
      </text>
    </comment>
    <comment ref="HG22" authorId="0">
      <text>
        <r>
          <rPr>
            <b/>
            <sz val="9"/>
            <color indexed="81"/>
            <rFont val="Tahoma"/>
            <family val="2"/>
          </rPr>
          <t xml:space="preserve">http://www.sh.ch/fileadmin/Redaktoren/Dokumente/Medienmitteilungen/2015/2015-05-20.pdf </t>
        </r>
      </text>
    </comment>
    <comment ref="HK22" authorId="0">
      <text>
        <r>
          <rPr>
            <b/>
            <sz val="9"/>
            <color indexed="81"/>
            <rFont val="Tahoma"/>
            <family val="2"/>
          </rPr>
          <t>http://www.sh.ch/fileadmin/Redaktoren/Dokumente/Medienmitteilungen/2013/2013-01-29.pdf</t>
        </r>
      </text>
    </comment>
    <comment ref="IO22" authorId="0">
      <text>
        <r>
          <rPr>
            <b/>
            <sz val="9"/>
            <color indexed="81"/>
            <rFont val="Tahoma"/>
            <family val="2"/>
          </rPr>
          <t xml:space="preserve">http://www.sg.ch/news/1/2015/05/st-galler-regierung-lehnt-stipendieninitiative-ab.html ; http://www.sg.ch/news/1/2013/01/regierung-lehnt-stipendieninitiative-und-indirekten-gegenvorschl.html </t>
        </r>
      </text>
    </comment>
    <comment ref="JK22" authorId="0">
      <text>
        <r>
          <rPr>
            <b/>
            <sz val="9"/>
            <color indexed="81"/>
            <rFont val="Tahoma"/>
            <family val="2"/>
          </rPr>
          <t xml:space="preserve">https://www.ag.ch/de/weiteres/aktuelles/medienportal/medienmitteilung/medienmitteilungen/mediendetails_42294.jsp </t>
        </r>
      </text>
    </comment>
    <comment ref="JV22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http://www.tg.ch/documents/Stipendieninitiative_MeinungRRTG.pdf</t>
        </r>
      </text>
    </comment>
    <comment ref="JY22" authorId="0">
      <text>
        <r>
          <rPr>
            <b/>
            <sz val="9"/>
            <color indexed="81"/>
            <rFont val="Tahoma"/>
            <family val="2"/>
          </rPr>
          <t>http://www.tg.ch/documents/Stipendieninitiative_MeinungRRTG.pdf</t>
        </r>
      </text>
    </comment>
    <comment ref="O23" authorId="1">
      <text>
        <r>
          <rPr>
            <b/>
            <sz val="9"/>
            <color indexed="81"/>
            <rFont val="Tahoma"/>
            <family val="2"/>
          </rPr>
          <t xml:space="preserve">http://www.kdk.ch/fileadmin/files/Aktuell/Medienmitteilungen/2014/Monitoringbericht_de_-_Medien.pdf  </t>
        </r>
      </text>
    </comment>
    <comment ref="T23" authorId="1">
      <text>
        <r>
          <rPr>
            <b/>
            <sz val="9"/>
            <color indexed="81"/>
            <rFont val="Tahoma"/>
            <family val="2"/>
          </rPr>
          <t xml:space="preserve">http://www.fdk-cdf.ch/130517_erbschaftsst_iv_mm_def_d.pdf ;
http://www.fdk-cdf.ch/150508_vi_best_mm_mk_d_def.pdf ;
http://www.fdk-cdf.ch/150508_vi-best_argumentarium_fdkpv_mk_d.pdf
</t>
        </r>
      </text>
    </comment>
    <comment ref="AX23" authorId="1">
      <text>
        <r>
          <rPr>
            <b/>
            <sz val="9"/>
            <color indexed="81"/>
            <rFont val="Tahoma"/>
            <family val="2"/>
          </rPr>
          <t xml:space="preserve">Conferenza latina die direttori cantonali delle finanze: http://www3.ti.ch/DFE/cartellastampa/pdf-cartella-stampa-332444287982.pdf </t>
        </r>
      </text>
    </comment>
    <comment ref="BR23" authorId="1">
      <text>
        <r>
          <rPr>
            <b/>
            <sz val="9"/>
            <color indexed="81"/>
            <rFont val="Tahoma"/>
            <family val="2"/>
          </rPr>
          <t>- https://www.notes.zh.ch/appl/rrbzhch.nsf/0/C12574C2002FAA1FC1257BE2004AE6EA/$file/1026_A5.pdf?OpenElement</t>
        </r>
      </text>
    </comment>
    <comment ref="CN23" authorId="1">
      <text>
        <r>
          <rPr>
            <sz val="9"/>
            <color indexed="81"/>
            <rFont val="Tahoma"/>
            <family val="2"/>
          </rPr>
          <t xml:space="preserve">Motion im Kantonsrat: http://www.lu.ch/downloads/lu/kr/vorstoesse/2007-2011/m_798_protokoll.pdf 
Indirekte implizierte Ablehnung: http://www.lu.ch/-/media/Kanton/Dokumente/FD/Projekte_und_Themen/Finanzen/AFP_2015_2018/AFP_2015_2018.pdf (S. 27)
</t>
        </r>
      </text>
    </comment>
    <comment ref="EG23" authorId="1">
      <text>
        <r>
          <rPr>
            <b/>
            <sz val="9"/>
            <color indexed="81"/>
            <rFont val="Tahoma"/>
            <family val="2"/>
          </rPr>
          <t>http://www.nw.ch/dl.php/de/ax-556d54cd0265b/02_Bericht_RR_an_Landrat.pdf (S. 21)</t>
        </r>
      </text>
    </comment>
    <comment ref="GB23" authorId="1">
      <text>
        <r>
          <rPr>
            <b/>
            <sz val="9"/>
            <color indexed="81"/>
            <rFont val="Tahoma"/>
            <family val="2"/>
          </rPr>
          <t>http://rrb-p.so.ch/rrb-detail/?no_cache=1&amp;tx_rrbpublications_publication[publication]=22637&amp;cHash=a360ac9358b6a955b257660efdd0192d</t>
        </r>
      </text>
    </comment>
    <comment ref="HG23" authorId="0">
      <text>
        <r>
          <rPr>
            <b/>
            <sz val="9"/>
            <color indexed="81"/>
            <rFont val="Tahoma"/>
            <family val="2"/>
          </rPr>
          <t xml:space="preserve">http://www.sh.ch/News.316.0.html?&amp;no_cache=1&amp;tx_ttnews%5Btt_news%5D=2549&amp;cHash=931ecff4c53fad73d5bcdf41edeb1dbc </t>
        </r>
      </text>
    </comment>
    <comment ref="IO23" authorId="0">
      <text>
        <r>
          <rPr>
            <b/>
            <sz val="9"/>
            <color indexed="81"/>
            <rFont val="Tahoma"/>
            <family val="2"/>
          </rPr>
          <t xml:space="preserve">http://www.sg.ch/news/1/2015/05/st-galler-regierung-lehnt-steuergerechtigkeitsinitiative-ab.html </t>
        </r>
      </text>
    </comment>
    <comment ref="JK23" authorId="0">
      <text>
        <r>
          <rPr>
            <b/>
            <sz val="9"/>
            <color indexed="81"/>
            <rFont val="Tahoma"/>
            <family val="2"/>
          </rPr>
          <t xml:space="preserve">https://www.ag.ch/de/weiteres/aktuelles/medienportal/medienmitteilung/medienmitteilungen/mediendetails_42294.jsp </t>
        </r>
      </text>
    </comment>
    <comment ref="KG23" authorId="1">
      <text>
        <r>
          <rPr>
            <b/>
            <sz val="9"/>
            <color indexed="81"/>
            <rFont val="Tahoma"/>
            <family val="2"/>
          </rPr>
          <t xml:space="preserve"> - http://www3.ti.ch/CAN/cartellastampa/pdf-cartella-stampa-443767492767.pdf 
- http://www3.ti.ch/CAN/comunicati/26-05-2015-comunicato-stampa-212351887416.pdf 
</t>
        </r>
      </text>
    </comment>
    <comment ref="KT23" authorId="1">
      <text>
        <r>
          <rPr>
            <b/>
            <sz val="9"/>
            <color indexed="81"/>
            <rFont val="Tahoma"/>
            <family val="2"/>
          </rPr>
          <t>Antwort auf Interpellation, S. 2: negative Wirkung von VI nicht ausgeschlossen: http://www.publidoc.vd.ch/guestDownload/direct/Texte%20adopt%C3%A9%20par%20CE.pdf?path=/Company%20Home/VD/CHANC/SIEL/antilope/objet/CEGC/R%C3%A9ponse%20du%20CE/2015/05/518613_15_INT_379_Texte%20adopt%C3%A9%20par%20CE_20150611_1193691.pdf</t>
        </r>
      </text>
    </comment>
    <comment ref="FO24" authorId="1">
      <text>
        <r>
          <rPr>
            <b/>
            <sz val="9"/>
            <color indexed="81"/>
            <rFont val="Tahoma"/>
            <family val="2"/>
          </rPr>
          <t>http://www.fr.ch/ww/de/pub/aktuelles.cfm?fuseaction_pre=Detail&amp;NewsID=50049</t>
        </r>
      </text>
    </comment>
    <comment ref="GX24" authorId="0">
      <text>
        <r>
          <rPr>
            <b/>
            <sz val="9"/>
            <color indexed="81"/>
            <rFont val="Tahoma"/>
            <family val="2"/>
          </rPr>
          <t>- Fragestunde Landrat: https://www.baselland.ch/fileadmin/baselland/files/docs/parl-lk/vorlagen/2015/2015-192.pdf (S. 1)</t>
        </r>
      </text>
    </comment>
    <comment ref="KG24" authorId="1">
      <text>
        <r>
          <rPr>
            <b/>
            <sz val="9"/>
            <color indexed="81"/>
            <rFont val="Tahoma"/>
            <family val="2"/>
          </rPr>
          <t xml:space="preserve">- http://www3.ti.ch/CAN/cartellastampa/pdf-cartella-stampa-525792456128.pdf ;
- http://www.rsi.ch/news/ticino-e-grigioni-e-insubria/Dal-Governo-2-no-e-2-s%C3%AC-4755415.html 
</t>
        </r>
      </text>
    </comment>
    <comment ref="KR24" authorId="1">
      <text>
        <r>
          <rPr>
            <b/>
            <sz val="9"/>
            <color indexed="81"/>
            <rFont val="Tahoma"/>
            <family val="2"/>
          </rPr>
          <t xml:space="preserve">- http://www.bicweb.vd.ch/communique.aspx?pObjectID=516337 
- http://www.vd.ch/actualite/archives/2015/5/27/articles/le-conseil-detat-soutient-deux-objets-soumis-a-votation/ 
</t>
        </r>
      </text>
    </comment>
    <comment ref="LG24" authorId="1">
      <text>
        <r>
          <rPr>
            <b/>
            <sz val="9"/>
            <color indexed="81"/>
            <rFont val="Tahoma"/>
            <family val="2"/>
          </rPr>
          <t xml:space="preserve">http://www.vs.ch/Press/DS_3/CF-2012-08-22-20327/fr/LRTV.pdf </t>
        </r>
      </text>
    </comment>
    <comment ref="LR24" authorId="1">
      <text>
        <r>
          <rPr>
            <b/>
            <sz val="9"/>
            <color indexed="81"/>
            <rFont val="Tahoma"/>
            <family val="2"/>
          </rPr>
          <t xml:space="preserve">http://www.ne.ch/autorites/CE/consultations/RCF/2012/Radio_tele.pdf 
http://www.ne.ch/medias/archives/CP_NEAT/2012/commCE3sept2012VF.pdf (lehnt Ge-bührenpflicht von (öff.) Unternehmen ab: S. 2)
</t>
        </r>
      </text>
    </comment>
    <comment ref="MD24" authorId="1">
      <text>
        <r>
          <rPr>
            <b/>
            <sz val="9"/>
            <color indexed="81"/>
            <rFont val="Tahoma"/>
            <family val="2"/>
          </rPr>
          <t xml:space="preserve">- Stellungnahme im Vernehmlassungsverfahren: http://www.ge.ch/conseil_etat/2009-2013/ppresse/20120821.asp </t>
        </r>
      </text>
    </comment>
    <comment ref="ML24" authorId="1">
      <text>
        <r>
          <rPr>
            <b/>
            <sz val="9"/>
            <color indexed="81"/>
            <rFont val="Tahoma"/>
            <family val="2"/>
          </rPr>
          <t xml:space="preserve">- http://www.jura.ch/CHA/SIC/Centre-medias/Communiques-2015/Deliberations-du-Gouvernement-8.html </t>
        </r>
      </text>
    </comment>
    <comment ref="T25" authorId="1">
      <text>
        <r>
          <rPr>
            <sz val="9"/>
            <color indexed="81"/>
            <rFont val="Tahoma"/>
            <family val="2"/>
          </rPr>
          <t xml:space="preserve">http://www.fdk-cdf.ch/140131_vi_cvp_heiratsstrafe_mm_fdk_def_d.pdf 
</t>
        </r>
      </text>
    </comment>
    <comment ref="CD25" authorId="1">
      <text>
        <r>
          <rPr>
            <b/>
            <sz val="9"/>
            <color indexed="81"/>
            <rFont val="Tahoma"/>
            <charset val="1"/>
          </rPr>
          <t xml:space="preserve">lorenz:
</t>
        </r>
        <r>
          <rPr>
            <sz val="9"/>
            <color indexed="81"/>
            <rFont val="Tahoma"/>
            <family val="2"/>
          </rPr>
          <t>http://www.be.ch/portal/de/index/mediencenter/medienmitteilungen/suche.meldungNeu.html/portal/de/meldungen/mm/2014/09/20140917_1459_kurzinformation_ausdemregierungsrat</t>
        </r>
      </text>
    </comment>
    <comment ref="CP25" authorId="1">
      <text>
        <r>
          <rPr>
            <b/>
            <sz val="9"/>
            <color indexed="81"/>
            <rFont val="Tahoma"/>
            <family val="2"/>
          </rPr>
          <t xml:space="preserve">- Konsultation zum Gegenentwurf: 
- http://www.lu.ch/-/media/Kanton/Dokumente/FD/Stellungnahmen/1033.pdf?la=de-CH   
- http://www.lu.ch/-/media/Kanton/Dokumente/FD/Stellungnahmen/fragebogen_fd.pdf?la=de-CH 
</t>
        </r>
      </text>
    </comment>
    <comment ref="DA25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http://www.ur.ch/dl.php/de/541131ccdca02/Vernehmlassungsantwort.pdf</t>
        </r>
      </text>
    </comment>
    <comment ref="FG25" authorId="1">
      <text>
        <r>
          <rPr>
            <b/>
            <sz val="9"/>
            <color indexed="81"/>
            <rFont val="Tahoma"/>
            <family val="2"/>
          </rPr>
          <t xml:space="preserve">http://www.zg.ch/behoerden/regierungsrat/newsletter-des-regierungsrat/downloads/Infos%20des%20Regierungsrats%202014-09-17.pdf/download </t>
        </r>
      </text>
    </comment>
    <comment ref="FR25" authorId="1">
      <text>
        <r>
          <rPr>
            <b/>
            <sz val="9"/>
            <color indexed="81"/>
            <rFont val="Tahoma"/>
            <family val="2"/>
          </rPr>
          <t xml:space="preserve">http://www.fr.ch/ce/files/pdf68/14_09_23_CE_Reponse_DFIN_13.085_non_penalisation_mariage1.pdf </t>
        </r>
      </text>
    </comment>
    <comment ref="GC25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 https://www.so.ch/fileadmin/internet/staatskanzlei/stk-sekretari-at/pdf/medienmitteilungen/2014/September/pmvernHeiratsstrafe.pdf</t>
        </r>
      </text>
    </comment>
    <comment ref="GN25" authorId="0">
      <text>
        <r>
          <rPr>
            <b/>
            <sz val="9"/>
            <color indexed="81"/>
            <rFont val="Tahoma"/>
            <family val="2"/>
          </rPr>
          <t>http://www.bs.ch/news/2014-09-16-mm-61023.html ; - http://www.regierungsrat.bs.ch/getdok?id=9032a8a25c0341c0ad8eff1cef08c953-332&amp;type=pdf&amp;version=4&amp;name=Regierungsratsbeschluss-P</t>
        </r>
      </text>
    </comment>
    <comment ref="GY25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 https://www.google.com/url?q=https://www.baselland.ch/fileadmin/baselland/files/docs/polit-rechte/bund/2014/2014-09-16_02.pdf&amp;sa=U&amp;ved=0ahUKEwiTnuitqoHLAhXFDSwKHYp4D34QFggOMAM&amp;client=internal-uds-cse&amp;usg=AFQjCNHvnOlwsi8r-cB71zUyiouRkBLG0Q</t>
        </r>
      </text>
    </comment>
    <comment ref="HG25" authorId="0">
      <text>
        <r>
          <rPr>
            <b/>
            <sz val="9"/>
            <color indexed="81"/>
            <rFont val="Tahoma"/>
            <family val="2"/>
          </rPr>
          <t xml:space="preserve">http://www.sh.ch/fileadmin/Redaktoren/Dokumente/Medienmitteilungen/2014/2014-09-23.pdf    </t>
        </r>
      </text>
    </comment>
    <comment ref="HK25" authorId="0">
      <text>
        <r>
          <rPr>
            <b/>
            <sz val="9"/>
            <color indexed="81"/>
            <rFont val="Tahoma"/>
            <family val="2"/>
          </rPr>
          <t xml:space="preserve">http://www.sh.ch/fileadmin/Redaktoren/Dokumente/Medienmitteilungen/2014/2014-09-23.pdf    </t>
        </r>
      </text>
    </comment>
    <comment ref="HV25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http://www.ai.ch/dl.php/de/545cc0eb5997f/prot-ver-volksinitiative-fur-ehe-und-familie.pdf</t>
        </r>
      </text>
    </comment>
    <comment ref="IG25" authorId="0">
      <text>
        <r>
          <rPr>
            <b/>
            <sz val="9"/>
            <color indexed="81"/>
            <rFont val="Tahoma"/>
            <family val="2"/>
          </rPr>
          <t>http://www.ai.ch/dl.php/de/542e4ea9eecea/20141003_Stk-Mitteilungen20140916.pdf (nein zum Gegenentwurf)</t>
        </r>
      </text>
    </comment>
    <comment ref="JN25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https://www.ag.ch/media/kanton_aargau/alle_medien/dokumente/aktuell_3/anhoerungen/bund_1/2014-001034.pdf </t>
        </r>
      </text>
    </comment>
    <comment ref="KU25" authorId="1">
      <text>
        <r>
          <rPr>
            <b/>
            <sz val="9"/>
            <color indexed="81"/>
            <rFont val="Tahoma"/>
            <family val="2"/>
          </rPr>
          <t>Antwort auf Interpellation, S. 2: negative Wirkung von VI nicht ausgeschlossen: http://www.publidoc.vd.ch/guestDownload/direct/Texte%20adopt%C3%A9%20par%20CE.pdf?path=/Company%20Home/VD/CHANC/SIEL/antilope/objet/CEGC/R%C3%A9ponse%20du%20CE/2015/05/518613_15_INT_379_Texte%20adopt%C3%A9%20par%20CE_20150611_1193691.pdf</t>
        </r>
      </text>
    </comment>
    <comment ref="LR25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http://www.fr.ch/ce/files/pdf68/14_09_23_CE_Reponse_DFIN_13.085_non_penalisation_mariage1.pdf </t>
        </r>
      </text>
    </comment>
    <comment ref="MD25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 http://www.ge.ch/conseil_etat/2013-2018/ppresse/20140903.asp </t>
        </r>
      </text>
    </comment>
    <comment ref="B26" authorId="0">
      <text>
        <r>
          <rPr>
            <b/>
            <sz val="9"/>
            <color indexed="81"/>
            <rFont val="Tahoma"/>
            <charset val="1"/>
          </rPr>
          <t>Lorenz Langer:</t>
        </r>
        <r>
          <rPr>
            <sz val="9"/>
            <color indexed="81"/>
            <rFont val="Tahoma"/>
            <charset val="1"/>
          </rPr>
          <t xml:space="preserve">
Änderungen StGB, beschlossen im März 2015</t>
        </r>
      </text>
    </comment>
    <comment ref="AA26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http://www.kkjpd.ch/de/aktuell/news/durchsetzungsinitiative-80
http://www.kkjpd.ch/?action=get_file&amp;language=de&amp;id=29&amp;resource_link_id=823
fhttp://www.kkjpd.ch/?action=get_file&amp;language=de&amp;id=29&amp;resource_link_id=84f</t>
        </r>
      </text>
    </comment>
    <comment ref="BP26" authorId="0">
      <text>
        <r>
          <rPr>
            <b/>
            <sz val="9"/>
            <color indexed="81"/>
            <rFont val="Tahoma"/>
            <family val="2"/>
          </rPr>
          <t>Lorenz Langer:</t>
        </r>
        <r>
          <rPr>
            <sz val="9"/>
            <color indexed="81"/>
            <rFont val="Tahoma"/>
            <family val="2"/>
          </rPr>
          <t xml:space="preserve">
- http://www.zh.ch/internet/de/aktuell/news/medienmitteilungen/2016/regierungsrat-lehnt-durchsetzungsinitiative-ab.html
- https://www.notes.zh.ch/appl/rrbzhch.nsf/0/C12574C2002FAA1FC1257F31004464FA/$file/16.pdf?OpenElement</t>
        </r>
      </text>
    </comment>
    <comment ref="CA26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http://www.be.ch/portal/de/index/mediencenter/medienmitteilungen.meldungNeu.html/portal/de/meldungen/mm/2016/01/20160114_1221_der_dialog_hat_politischenvorhabenzumdurchbruchverholfen</t>
        </r>
      </text>
    </comment>
    <comment ref="CN26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Anfrage: http://www.lu.ch/downloads/lu/kr/vorstoesse/2015-2019/A_102.pdf
Antwort: http://www.lu.ch/downloads/lu/kr/vorstoesse/2015-2019/A_102_antwort.pdf</t>
        </r>
      </text>
    </comment>
    <comment ref="FO26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https://www.fr.ch/spomi/de/pub/aktuelles.cfm?fuseaction_pre=Detail&amp;NewsID=53511</t>
        </r>
      </text>
    </comment>
    <comment ref="FZ26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http://www.solothurnerzeitung.ch/solothurn/kanton-solothurn/solothurner-regierung-stellt-sich-gegen-die-durchsetzungsinitiative-130022443</t>
        </r>
      </text>
    </comment>
    <comment ref="GK26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http://www.medien.bs.ch/news/2016-01-13-mm-65046.html
</t>
        </r>
      </text>
    </comment>
    <comment ref="GX26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https://www.baselland.ch/fileadmin/baselland/files/docs/parl-lk/vorlagen/2016/2016-015.pdf
- https://www.baselland.ch/16-htm.321272.0.html</t>
        </r>
      </text>
    </comment>
    <comment ref="IZ26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http://www.gr.ch/DE/Medien/Mitteilungen/MMStaka/2016/Seiten/2016012101.aspx</t>
        </r>
      </text>
    </comment>
    <comment ref="JK26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https://www.ag.ch/de/weiteres/aktuelles/medienportal/medienmitteilung/medienmitteilungen/mediendetails_48434.jsp</t>
        </r>
      </text>
    </comment>
    <comment ref="KR26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http://www.bicweb.vd.ch/frame.aspx?pPage=/communique.aspx?pObjectID=551779</t>
        </r>
      </text>
    </comment>
    <comment ref="ML26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http://www.jura.ch/CHA/SIC/Centre-medias/Communiques-2016/Renvoi-effectif-des-criminels-etrangers-il-faut-dire-NON-a-une-initiative-inutile-et-qui-bafoue-les-valeurs-humaines.html</t>
        </r>
      </text>
    </comment>
    <comment ref="JB27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https://www.gr.ch/DE/institutionen/parlament/PV/Seiten/20151020Thoeny05.aspx</t>
        </r>
      </text>
    </comment>
    <comment ref="AO28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://www.bpuk.ch/de/bpuk/dokumentation/stellungnahmen/index.php?eID=tx_nawsecuredl&amp;u=0&amp;g=0&amp;t=1454760316&amp;hash=139922ef87454d5ae181f90d8a91daaedf68c477&amp;file=/fileadmin/Dokumente/bpuk/public/de/dokumentation/stellungnahmen/2013/Stellungnahme%252c%2BSanierung%2BGotthard-Strassentunnel.pdf</t>
        </r>
      </text>
    </comment>
    <comment ref="BQ28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://www.bpuk.ch/bpuk/dokumentation/medienmitteilungen/aktuelle-medienmitteilungen/index.php?eID=tx_nawsecuredl&amp;u=0&amp;g=0&amp;t=1454760730&amp;hash=72442b34c704c7ee844db4cdf63fd6911c673d6b&amp;file=/fileadmin/Dokumente/bpuk/public/de/dokumentation/medienmitteilungen/MK_Bund_Gotthard_Referat_RR_Kaegi.pdf </t>
        </r>
      </text>
    </comment>
    <comment ref="BS28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- https://www.ewp.zh.ch/vd/appl/awa/vnl/databases/vnl.nsf/vw-alldocuments/68A8116A30F6D090C1257B510023A220/$File/411.pdf</t>
        </r>
      </text>
    </comment>
    <comment ref="CD28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http://www.be.ch/portal/de/index/mediencenter/medienmitteilungen/suche.meldungNeu.html/portal/de/meldungen/mm/2013/04/20130403_1506_kurzinformation_ausdemregierungsrat#portalnavrrcsubeleme
http://www.rr.be.ch/etc/designs/gr/media.cdwsbinary.RRDOKUMENTE.acq/2795877d821a40269f94c8331dd40700-332/1/PDF/2013.RRGR.353-RRB_gescannt-DF-63669.pdf   </t>
        </r>
      </text>
    </comment>
    <comment ref="DA28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http://www.ur.ch/dl.php/de/512f179fba5c3/2013-02-28RRB.pdf </t>
        </r>
      </text>
    </comment>
    <comment ref="DM28" authorId="0">
      <text>
        <r>
          <rPr>
            <b/>
            <sz val="9"/>
            <color indexed="81"/>
            <rFont val="Tahoma"/>
            <charset val="1"/>
          </rPr>
          <t>Lorenz Langer:</t>
        </r>
        <r>
          <rPr>
            <sz val="9"/>
            <color indexed="81"/>
            <rFont val="Tahoma"/>
            <charset val="1"/>
          </rPr>
          <t xml:space="preserve">
REGIERUNGSRAT SZ, Änderung des Bundesgesetzes über den Strassentransitverkehr im Alpengebiet (16. April 2013)</t>
        </r>
      </text>
    </comment>
    <comment ref="EJ28" authorId="0">
      <text>
        <r>
          <rPr>
            <b/>
            <sz val="9"/>
            <color indexed="81"/>
            <rFont val="Tahoma"/>
            <family val="2"/>
          </rPr>
          <t>Lorenz Langer:</t>
        </r>
        <r>
          <rPr>
            <sz val="9"/>
            <color indexed="81"/>
            <rFont val="Tahoma"/>
            <family val="2"/>
          </rPr>
          <t xml:space="preserve">
Regierungsrat NW, Ânderung des Bundesgesetzes über den Strassentransitverkehr im Alpengebiet (16. April 2013).</t>
        </r>
      </text>
    </comment>
    <comment ref="EV28" authorId="0">
      <text>
        <r>
          <rPr>
            <b/>
            <sz val="9"/>
            <color indexed="81"/>
            <rFont val="Tahoma"/>
            <family val="2"/>
          </rPr>
          <t>Lorenz Langer:</t>
        </r>
        <r>
          <rPr>
            <sz val="9"/>
            <color indexed="81"/>
            <rFont val="Tahoma"/>
            <family val="2"/>
          </rPr>
          <t xml:space="preserve">
Regierungsrat GL, Vernehmlassung i. S. Änderung des Bundesgesetzes über den Strassentransitverkehr im Alpengebiet (2. April 2013).</t>
        </r>
      </text>
    </comment>
    <comment ref="FG28" authorId="0">
      <text>
        <r>
          <rPr>
            <b/>
            <sz val="9"/>
            <color indexed="81"/>
            <rFont val="Tahoma"/>
            <family val="2"/>
          </rPr>
          <t>Lorenz Langer:</t>
        </r>
        <r>
          <rPr>
            <sz val="9"/>
            <color indexed="81"/>
            <rFont val="Tahoma"/>
            <family val="2"/>
          </rPr>
          <t xml:space="preserve">
Regierungsrat ZG, Änderung des Bundesgesetzes über den Strassentransitverkehr im Alpengebiet: Vernehmlassung des Kantons Zug (15. Januar 2013).</t>
        </r>
      </text>
    </comment>
    <comment ref="FQ28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http://www.parlinfo.fr.ch/dl.php/de/ax-5640b57bebe94/de_RCE_2013-CE-3122_Antwort.pdf </t>
        </r>
      </text>
    </comment>
    <comment ref="FR28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http://www.fr.ch/ce/files/pdf52/13_04_16_CE_Reponse_DAEC_Modification_loi_federale_transit_routier_region_alpine.pdf 
-  https://www.google.com/url?q=http://www.parlinfo.fr.ch/de/politbusiness/%3Faction%3Dshowinfo%26info_id%3D28646&amp;sa=U&amp;ved=0ahUKEwjxx5natoHLAhWJCCwKHXBsDvUQFggEMAA&amp;client=internal-uds-cse&amp;usg=AFQjCNFYykoVptPo1NRD2bzI595BbJS_Ag </t>
        </r>
      </text>
    </comment>
    <comment ref="GC28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https://www.so.ch/fileadmin/internet/staatskanzlei/stk-sekretariat/pdf/medienmitteilungen/2013/April/pmvernASTRAGotthard.pdf </t>
        </r>
      </text>
    </comment>
    <comment ref="GY28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https://www.baselland.ch/fileadmin/baselland/files/docs/polit-rechte/bund/2013/2013-03-26_02.pdf </t>
        </r>
      </text>
    </comment>
    <comment ref="HK28" authorId="0">
      <text>
        <r>
          <rPr>
            <b/>
            <sz val="9"/>
            <color indexed="81"/>
            <rFont val="Tahoma"/>
            <family val="2"/>
          </rPr>
          <t>Lorenz Langer:</t>
        </r>
        <r>
          <rPr>
            <sz val="9"/>
            <color indexed="81"/>
            <rFont val="Tahoma"/>
            <family val="2"/>
          </rPr>
          <t xml:space="preserve">
Regierungsrat SH, Anderung des Bundesgesetzes über den Strassentransitverkehr im Alpengebiet: Vernehmlassung (16. April 2013).</t>
        </r>
      </text>
    </comment>
    <comment ref="HV28" authorId="0">
      <text>
        <r>
          <rPr>
            <b/>
            <sz val="9"/>
            <color indexed="81"/>
            <rFont val="Tahoma"/>
            <family val="2"/>
          </rPr>
          <t>Lorenz Langer:</t>
        </r>
        <r>
          <rPr>
            <sz val="9"/>
            <color indexed="81"/>
            <rFont val="Tahoma"/>
            <family val="2"/>
          </rPr>
          <t xml:space="preserve">
Regierungsrat AR, Eidg. Vernehmlassung; Änderung des Bundesgesetzes über den Strassentransitverkehr im Alpengebiet (15. April 2013).</t>
        </r>
      </text>
    </comment>
    <comment ref="IG28" authorId="0">
      <text>
        <r>
          <rPr>
            <b/>
            <sz val="9"/>
            <color indexed="81"/>
            <rFont val="Tahoma"/>
            <family val="2"/>
          </rPr>
          <t>Lorenz Langer:</t>
        </r>
        <r>
          <rPr>
            <sz val="9"/>
            <color indexed="81"/>
            <rFont val="Tahoma"/>
            <family val="2"/>
          </rPr>
          <t xml:space="preserve">
Standeskommission AI, Ânderung des Bundesgesetzes über den Strassentransitverkehr im Alpengebiet Stellungnahme Kanton Appenzell I.Rh. (18. April 2013).</t>
        </r>
      </text>
    </comment>
    <comment ref="IR28" authorId="0">
      <text>
        <r>
          <rPr>
            <b/>
            <sz val="9"/>
            <color indexed="81"/>
            <rFont val="Tahoma"/>
            <family val="2"/>
          </rPr>
          <t>Lorenz Langer:</t>
        </r>
        <r>
          <rPr>
            <sz val="9"/>
            <color indexed="81"/>
            <rFont val="Tahoma"/>
            <family val="2"/>
          </rPr>
          <t xml:space="preserve">
Regierungsrat SG, Sanierung Gotthard-Strassentunnel (Änderung des Bundesgesetzes über den Strassentransitverkehr im Alpengebiet): Stellungnahme (4. April 2013).</t>
        </r>
      </text>
    </comment>
    <comment ref="IZ28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http://www.gr.ch/DE/Medien/Mitteilungen/MMStaka/2016/Seiten/2016012101.aspx</t>
        </r>
      </text>
    </comment>
    <comment ref="JC28" authorId="0">
      <text>
        <r>
          <rPr>
            <b/>
            <sz val="9"/>
            <color indexed="81"/>
            <rFont val="Tahoma"/>
            <family val="2"/>
          </rPr>
          <t>Lorenz Langer:</t>
        </r>
        <r>
          <rPr>
            <sz val="9"/>
            <color indexed="81"/>
            <rFont val="Tahoma"/>
            <family val="2"/>
          </rPr>
          <t xml:space="preserve">
Regierung GR, Sanierung Gotthard-Strassentunnel: Änderung des Bundesgesetzes über den Strassentransitverkehr im Alpengebiet (STVG) (22. April 2013).</t>
        </r>
      </text>
    </comment>
    <comment ref="JK28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https://www.ag.ch/de/weiteres/aktuelles/medienportal/medienmitteilung/medienmitteilungen/mediendetails_48434.jsp ;
https://www.ag.ch/de/weiteres/aktuelles/medienportal/medienmitteilung/medienmitteilungen/mediendetails_46931.jsp</t>
        </r>
      </text>
    </comment>
    <comment ref="JN28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https://www.ag.ch/de/weiteres/aktuelles/medienportal/medienmitteilung/medienmitteilungen/mediendetails_29769.jsp</t>
        </r>
      </text>
    </comment>
    <comment ref="JY28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http://www.tg.ch/documents/Missiv_Strassentransitverkehr_Alplengebiet.pdf</t>
        </r>
      </text>
    </comment>
    <comment ref="KG28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http://www4.ti.ch/fileadmin/GENERALE/GOTTARDO/images/elements/11_NOV_2015_San_Gottardo.pdf</t>
        </r>
      </text>
    </comment>
    <comment ref="KJ28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http://www4.ti.ch/fileadmin/GENERALE/GOTTARDO/images/elements/130304_Comunicato_stampa_lettere_Cantoni_Gottardo.pdf </t>
        </r>
      </text>
    </comment>
    <comment ref="KU28" authorId="1">
      <text>
        <r>
          <rPr>
            <b/>
            <sz val="9"/>
            <color indexed="81"/>
            <rFont val="Tahoma"/>
            <family val="2"/>
          </rPr>
          <t>lorenz:</t>
        </r>
        <r>
          <rPr>
            <sz val="9"/>
            <color indexed="81"/>
            <rFont val="Tahoma"/>
            <family val="2"/>
          </rPr>
          <t xml:space="preserve">
http://www.vd.ch/fileadmin/user_upload/organisation/dire/sg-dire/oae/fichiers_pdf/reponses_ce_consultations/2013/4_RéponseCE_Gothard.pdf </t>
        </r>
      </text>
    </comment>
    <comment ref="MB28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www.ge.ch/grandconseil/data/texte/que00061a.pdf</t>
        </r>
      </text>
    </comment>
    <comment ref="T29" authorId="0">
      <text>
        <r>
          <rPr>
            <b/>
            <sz val="9"/>
            <color indexed="81"/>
            <rFont val="Tahoma"/>
            <charset val="1"/>
          </rPr>
          <t>Lorenz Langer:</t>
        </r>
        <r>
          <rPr>
            <sz val="9"/>
            <color indexed="81"/>
            <rFont val="Tahoma"/>
            <charset val="1"/>
          </rPr>
          <t xml:space="preserve">
http://www.fdk-cdf.ch/-/media/FDK_CDF/Dokumente/Themen/Finanzpolitik/Volkswirtschaft/160523_PSP_VI_MM_FDK_DEF.pdf?la=de-CH</t>
        </r>
      </text>
    </comment>
    <comment ref="BM29" authorId="1">
      <text>
        <r>
          <rPr>
            <b/>
            <sz val="9"/>
            <color indexed="81"/>
            <rFont val="Tahoma"/>
            <family val="2"/>
          </rPr>
          <t>- http://www.chgemeinden.ch/wAssets/docs/stellungnahmen/deutsch/Stellungnahmen-2014/Anhoerung_Service_Public.pdf</t>
        </r>
      </text>
    </comment>
    <comment ref="N31" authorId="1">
      <text>
        <r>
          <rPr>
            <b/>
            <sz val="9"/>
            <color indexed="81"/>
            <rFont val="Tahoma"/>
            <charset val="1"/>
          </rPr>
          <t>lorenz:</t>
        </r>
        <r>
          <rPr>
            <sz val="9"/>
            <color indexed="81"/>
            <rFont val="Tahoma"/>
            <charset val="1"/>
          </rPr>
          <t xml:space="preserve">
http://www.kdk.ch/de/aktuell/medienmitteilungen/medienmitteilung/a/1875/ 
http://www.kdk.ch/de/aktuell/medienmitteilungen/medienmitteilung/a/1871/</t>
        </r>
      </text>
    </comment>
    <comment ref="FG34" authorId="1">
      <text>
        <r>
          <rPr>
            <b/>
            <sz val="9"/>
            <color indexed="81"/>
            <rFont val="Tahoma"/>
            <family val="2"/>
          </rPr>
          <t xml:space="preserve">- http://www.zg.ch/behoerden/regierungsrat/newsletter-des-regierungsrat/downloads/Infos%20des%20Regierungsrats%202015-04-01.pdf/download </t>
        </r>
      </text>
    </comment>
    <comment ref="KU34" authorId="1">
      <text>
        <r>
          <rPr>
            <b/>
            <sz val="9"/>
            <color indexed="81"/>
            <rFont val="Tahoma"/>
            <family val="2"/>
          </rPr>
          <t xml:space="preserve">- Stellungnahme zu Gegenvorschlag
http://www.publidoc.vd.ch/guestDownload/direct/Lettre%20du%20CE.pdf?path=/Company%20Home/VD/CHANC/SIEL/antilope/objet/CE/Consultation/2015/03/510979_Lettre%20du%20CE_20150402_1184461.pdf 
</t>
        </r>
      </text>
    </comment>
    <comment ref="LR34" authorId="1">
      <text>
        <r>
          <rPr>
            <b/>
            <sz val="9"/>
            <color indexed="81"/>
            <rFont val="Tahoma"/>
            <family val="2"/>
          </rPr>
          <t xml:space="preserve">Stellungnahme Gegenvorschlag: http://www.ne.ch/autorites/CE/consultations/RCF/2015/2015_04_15_DDTE_102_Lettre_DEFR_Secur_Alim.pdf </t>
        </r>
      </text>
    </comment>
    <comment ref="MD34" authorId="1">
      <text>
        <r>
          <rPr>
            <b/>
            <sz val="9"/>
            <color indexed="81"/>
            <rFont val="Tahoma"/>
            <family val="2"/>
          </rPr>
          <t xml:space="preserve">- Stellungnahme zu VI (eher positiv) und Gegenvorschlag: http://www.ge.ch/conseil_etat/2013-2018/ppresse/20150401.asp </t>
        </r>
      </text>
    </comment>
  </commentList>
</comments>
</file>

<file path=xl/sharedStrings.xml><?xml version="1.0" encoding="utf-8"?>
<sst xmlns="http://schemas.openxmlformats.org/spreadsheetml/2006/main" count="682" uniqueCount="165">
  <si>
    <t>oblig. Referendum</t>
  </si>
  <si>
    <t>fak. Ref.</t>
  </si>
  <si>
    <t>CH</t>
  </si>
  <si>
    <t>KdK</t>
  </si>
  <si>
    <t>FDK</t>
  </si>
  <si>
    <t>EDK</t>
  </si>
  <si>
    <t>BPUK</t>
  </si>
  <si>
    <t>KoeV</t>
  </si>
  <si>
    <t>Regionalkonkferenzen</t>
  </si>
  <si>
    <t>Metropolitanräume u.Ä.</t>
  </si>
  <si>
    <t>Schweizerischer Gemeindeverband</t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</si>
  <si>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</si>
  <si>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</si>
  <si>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</si>
  <si>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</si>
  <si>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</si>
  <si>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</si>
  <si>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</si>
  <si>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</si>
  <si>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</si>
  <si>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</si>
  <si>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</si>
  <si>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</si>
  <si>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</si>
  <si>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</si>
  <si>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</si>
  <si>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</si>
  <si>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</si>
  <si>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</si>
  <si>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</si>
  <si>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</si>
  <si>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</si>
  <si>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</si>
  <si>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</si>
  <si>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</si>
  <si>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</si>
  <si>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</si>
  <si>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Datum</t>
  </si>
  <si>
    <t>VI</t>
  </si>
  <si>
    <t>dir. GGE</t>
  </si>
  <si>
    <t>sonstige</t>
  </si>
  <si>
    <t>angenommen</t>
  </si>
  <si>
    <t>ja (%)</t>
  </si>
  <si>
    <t>nein (%)</t>
  </si>
  <si>
    <t>Δ</t>
  </si>
  <si>
    <t>Empf. Bund</t>
  </si>
  <si>
    <t>Empf=Resultat</t>
  </si>
  <si>
    <t>form. Beschluss/MM</t>
  </si>
  <si>
    <t>konkludent</t>
  </si>
  <si>
    <t>Vorstösse im kt. Parlament</t>
  </si>
  <si>
    <t>eidg. Vernehm-lassung</t>
  </si>
  <si>
    <t>Emfp = Bund</t>
  </si>
  <si>
    <t>ja</t>
  </si>
  <si>
    <t>nein</t>
  </si>
  <si>
    <t>kongruente kt. Vorlage</t>
  </si>
  <si>
    <t>form. Beschluss</t>
  </si>
  <si>
    <t>konkl.</t>
  </si>
  <si>
    <t>im kt. Parl.</t>
  </si>
  <si>
    <t>eidg. Vernehml.</t>
  </si>
  <si>
    <t>n/a</t>
  </si>
  <si>
    <t>1:12</t>
  </si>
  <si>
    <t>Familieninitiative</t>
  </si>
  <si>
    <t>Nationalstrassenabgabegesetz</t>
  </si>
  <si>
    <t>Masseneinwanderung</t>
  </si>
  <si>
    <t>Abtreibung</t>
  </si>
  <si>
    <t>FABI</t>
  </si>
  <si>
    <t>BB med. Grundversorg.</t>
  </si>
  <si>
    <t>"Schutz fairer Löhne"</t>
  </si>
  <si>
    <t>Gripen</t>
  </si>
  <si>
    <t>MWSt Gastgewerbe</t>
  </si>
  <si>
    <t>Einheitskasse</t>
  </si>
  <si>
    <t>Pauschalbesteuerung</t>
  </si>
  <si>
    <t>Gold-Initiative</t>
  </si>
  <si>
    <t>Ecopop</t>
  </si>
  <si>
    <t>"Familien stärken"</t>
  </si>
  <si>
    <t>Energiesteuer</t>
  </si>
  <si>
    <t>Präimplatationsdiagn.</t>
  </si>
  <si>
    <t>Erbschaftssteuerreform</t>
  </si>
  <si>
    <t>Änderung RTVG</t>
  </si>
  <si>
    <t>Heiratsstrafe</t>
  </si>
  <si>
    <t>2016-xx-xx</t>
  </si>
  <si>
    <t>Spekulation Nahrungsmitteln</t>
  </si>
  <si>
    <t>Sanierung Gotthard-Strassentunnel</t>
  </si>
  <si>
    <t>Empf = Bund</t>
  </si>
  <si>
    <t>SummeVernehmlassungen</t>
  </si>
  <si>
    <t>Pädophile*</t>
  </si>
  <si>
    <t>Stipendieninitiative*</t>
  </si>
  <si>
    <t>Durchsetzungsinitiative*</t>
  </si>
  <si>
    <t>*= indir. Gegenentwurf</t>
  </si>
  <si>
    <t>†= dir. GGE vorgeschlagen vom BRat; Vernehmlassung, aber kein dir. GGE</t>
  </si>
  <si>
    <t>Summe parl. Vorstösse</t>
  </si>
  <si>
    <t>Summe konkl. Stellungnahmen</t>
  </si>
  <si>
    <t>Summe expl. Stellungnahmen</t>
  </si>
  <si>
    <t>Konferenzen</t>
  </si>
  <si>
    <t>Kantone</t>
  </si>
  <si>
    <t>gesamt</t>
  </si>
  <si>
    <t>explizit</t>
  </si>
  <si>
    <t>implizit</t>
  </si>
  <si>
    <t>kt. Parl</t>
  </si>
  <si>
    <t>Vernehmlassung</t>
  </si>
  <si>
    <t>kongr. Vorlage</t>
  </si>
  <si>
    <t>Total expl./impl.</t>
  </si>
  <si>
    <t>total</t>
  </si>
  <si>
    <t>Total expl./impl./Vernehml.</t>
  </si>
  <si>
    <t>Konf.</t>
  </si>
  <si>
    <t>Kte</t>
  </si>
  <si>
    <t>kant. Parl.</t>
  </si>
  <si>
    <t>Kant. Vorlage</t>
  </si>
  <si>
    <t>kongr. Kant. Vorlage</t>
  </si>
  <si>
    <t>Gesamtzahl Vorlagen Nov 13 - Jan 16</t>
  </si>
  <si>
    <t>KKJPD</t>
  </si>
  <si>
    <t>**= indir. GGE vorgeschlagen vom BRat od. Parl.; Vernehmlassung, aber kein indir. GGE</t>
  </si>
  <si>
    <t>Gesamtzahl Nov 2013 -Jan 16</t>
  </si>
  <si>
    <t>Volksinitiativen (18/25)</t>
  </si>
  <si>
    <t>Bundesvorlage (7/25)</t>
  </si>
  <si>
    <t>Total</t>
  </si>
  <si>
    <t>°=Volksinitiative</t>
  </si>
  <si>
    <t>Zweitwohnungsinitiative°</t>
  </si>
  <si>
    <t>Masseneinwanderung°</t>
  </si>
  <si>
    <r>
      <t>b</t>
    </r>
    <r>
      <rPr>
        <sz val="11"/>
        <color theme="1"/>
        <rFont val="Calibri"/>
        <family val="2"/>
        <scheme val="minor"/>
      </rPr>
      <t>=Bundesbeschluss</t>
    </r>
  </si>
  <si>
    <r>
      <rPr>
        <vertAlign val="superscript"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=direkter GGE zu zurückgezogener VI</t>
    </r>
  </si>
  <si>
    <r>
      <t>FABI</t>
    </r>
    <r>
      <rPr>
        <vertAlign val="superscript"/>
        <sz val="11"/>
        <color theme="1"/>
        <rFont val="Calibri"/>
        <family val="2"/>
        <scheme val="minor"/>
      </rPr>
      <t>b,c</t>
    </r>
  </si>
  <si>
    <r>
      <t>1:12</t>
    </r>
    <r>
      <rPr>
        <vertAlign val="superscript"/>
        <sz val="11"/>
        <color theme="1"/>
        <rFont val="Calibri"/>
        <family val="2"/>
        <scheme val="minor"/>
      </rPr>
      <t>a</t>
    </r>
  </si>
  <si>
    <r>
      <t>Familieninitiative</t>
    </r>
    <r>
      <rPr>
        <vertAlign val="superscript"/>
        <sz val="11"/>
        <color theme="1"/>
        <rFont val="Calibri"/>
        <family val="2"/>
        <scheme val="minor"/>
      </rPr>
      <t>a</t>
    </r>
  </si>
  <si>
    <r>
      <t>Abtreibung</t>
    </r>
    <r>
      <rPr>
        <vertAlign val="superscript"/>
        <sz val="11"/>
        <color theme="1"/>
        <rFont val="Calibri"/>
        <family val="2"/>
        <scheme val="minor"/>
      </rPr>
      <t>a</t>
    </r>
  </si>
  <si>
    <r>
      <t>Pädophile*</t>
    </r>
    <r>
      <rPr>
        <vertAlign val="superscript"/>
        <sz val="11"/>
        <color theme="1"/>
        <rFont val="Calibri"/>
        <family val="2"/>
        <scheme val="minor"/>
      </rPr>
      <t>a</t>
    </r>
  </si>
  <si>
    <r>
      <t>Schutz fairer Löhne</t>
    </r>
    <r>
      <rPr>
        <vertAlign val="superscript"/>
        <sz val="11"/>
        <color theme="1"/>
        <rFont val="Calibri"/>
        <family val="2"/>
        <scheme val="minor"/>
      </rPr>
      <t>a</t>
    </r>
  </si>
  <si>
    <r>
      <t xml:space="preserve">MWSt Gastgewerbe**  </t>
    </r>
    <r>
      <rPr>
        <vertAlign val="superscript"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-&gt;BL etc.</t>
    </r>
  </si>
  <si>
    <r>
      <t xml:space="preserve">Einheitskasse** </t>
    </r>
    <r>
      <rPr>
        <vertAlign val="superscript"/>
        <sz val="11"/>
        <color theme="1"/>
        <rFont val="Calibri"/>
        <family val="2"/>
        <scheme val="minor"/>
      </rPr>
      <t>a</t>
    </r>
  </si>
  <si>
    <r>
      <t>Pauschalbesteuerung</t>
    </r>
    <r>
      <rPr>
        <vertAlign val="superscript"/>
        <sz val="11"/>
        <color theme="1"/>
        <rFont val="Calibri"/>
        <family val="2"/>
        <scheme val="minor"/>
      </rPr>
      <t>a</t>
    </r>
  </si>
  <si>
    <r>
      <t>Gold-Initiative</t>
    </r>
    <r>
      <rPr>
        <vertAlign val="superscript"/>
        <sz val="11"/>
        <color theme="1"/>
        <rFont val="Calibri"/>
        <family val="2"/>
        <scheme val="minor"/>
      </rPr>
      <t>a</t>
    </r>
  </si>
  <si>
    <r>
      <t>Ecopop</t>
    </r>
    <r>
      <rPr>
        <vertAlign val="superscript"/>
        <sz val="11"/>
        <color theme="1"/>
        <rFont val="Calibri"/>
        <family val="2"/>
        <scheme val="minor"/>
      </rPr>
      <t>a</t>
    </r>
  </si>
  <si>
    <r>
      <t>Familien stärken</t>
    </r>
    <r>
      <rPr>
        <vertAlign val="superscript"/>
        <sz val="11"/>
        <color theme="1"/>
        <rFont val="Calibri"/>
        <family val="2"/>
        <scheme val="minor"/>
      </rPr>
      <t>a</t>
    </r>
  </si>
  <si>
    <r>
      <t>Energiesteuer</t>
    </r>
    <r>
      <rPr>
        <vertAlign val="superscript"/>
        <sz val="11"/>
        <color theme="1"/>
        <rFont val="Calibri"/>
        <family val="2"/>
        <scheme val="minor"/>
      </rPr>
      <t>a</t>
    </r>
  </si>
  <si>
    <r>
      <t>Stipendieninitiative*</t>
    </r>
    <r>
      <rPr>
        <vertAlign val="superscript"/>
        <sz val="11"/>
        <color theme="1"/>
        <rFont val="Calibri"/>
        <family val="2"/>
        <scheme val="minor"/>
      </rPr>
      <t>a</t>
    </r>
  </si>
  <si>
    <r>
      <t>Erbschaftssteuerreform</t>
    </r>
    <r>
      <rPr>
        <vertAlign val="superscript"/>
        <sz val="11"/>
        <color theme="1"/>
        <rFont val="Calibri"/>
        <family val="2"/>
        <scheme val="minor"/>
      </rPr>
      <t>a</t>
    </r>
  </si>
  <si>
    <r>
      <t>Änderung RTVG</t>
    </r>
    <r>
      <rPr>
        <vertAlign val="superscript"/>
        <sz val="11"/>
        <color theme="1"/>
        <rFont val="Calibri"/>
        <family val="2"/>
        <scheme val="minor"/>
      </rPr>
      <t>d</t>
    </r>
  </si>
  <si>
    <r>
      <t>Heiratsstrafe</t>
    </r>
    <r>
      <rPr>
        <vertAlign val="superscript"/>
        <sz val="11"/>
        <color theme="1"/>
        <rFont val="Calibri"/>
        <family val="2"/>
        <scheme val="minor"/>
      </rPr>
      <t>a</t>
    </r>
  </si>
  <si>
    <r>
      <t>Durchsetzungsinitiative*</t>
    </r>
    <r>
      <rPr>
        <vertAlign val="superscript"/>
        <sz val="11"/>
        <color theme="1"/>
        <rFont val="Calibri"/>
        <family val="2"/>
        <scheme val="minor"/>
      </rPr>
      <t>a</t>
    </r>
  </si>
  <si>
    <r>
      <t>Spekulation Nahrungsmitteln</t>
    </r>
    <r>
      <rPr>
        <vertAlign val="superscript"/>
        <sz val="11"/>
        <color theme="1"/>
        <rFont val="Calibri"/>
        <family val="2"/>
        <scheme val="minor"/>
      </rPr>
      <t>a</t>
    </r>
  </si>
  <si>
    <r>
      <t>Pro Service Public</t>
    </r>
    <r>
      <rPr>
        <vertAlign val="superscript"/>
        <sz val="11"/>
        <color theme="1"/>
        <rFont val="Calibri"/>
        <family val="2"/>
        <scheme val="minor"/>
      </rPr>
      <t>a</t>
    </r>
  </si>
  <si>
    <r>
      <t>bedingungsloses Grundeinkommen</t>
    </r>
    <r>
      <rPr>
        <vertAlign val="superscript"/>
        <sz val="11"/>
        <color theme="1"/>
        <rFont val="Calibri"/>
        <family val="2"/>
        <scheme val="minor"/>
      </rPr>
      <t>a</t>
    </r>
  </si>
  <si>
    <r>
      <t>faire Verkehrsfinanzierung</t>
    </r>
    <r>
      <rPr>
        <vertAlign val="superscript"/>
        <sz val="11"/>
        <color theme="1"/>
        <rFont val="Calibri"/>
        <family val="2"/>
        <scheme val="minor"/>
      </rPr>
      <t>a</t>
    </r>
  </si>
  <si>
    <r>
      <t>Fortpflanzungsmedizingesetz</t>
    </r>
    <r>
      <rPr>
        <vertAlign val="superscript"/>
        <sz val="11"/>
        <color theme="1"/>
        <rFont val="Calibri"/>
        <family val="2"/>
        <scheme val="minor"/>
      </rPr>
      <t>d</t>
    </r>
  </si>
  <si>
    <r>
      <t>Asylgesetz</t>
    </r>
    <r>
      <rPr>
        <vertAlign val="superscript"/>
        <sz val="11"/>
        <color theme="1"/>
        <rFont val="Calibri"/>
        <family val="2"/>
        <scheme val="minor"/>
      </rPr>
      <t>d</t>
    </r>
  </si>
  <si>
    <r>
      <t>Ernährungssicherheit†</t>
    </r>
    <r>
      <rPr>
        <vertAlign val="superscript"/>
        <sz val="11"/>
        <color theme="1"/>
        <rFont val="Calibri"/>
        <family val="2"/>
        <scheme val="minor"/>
      </rPr>
      <t>a</t>
    </r>
  </si>
  <si>
    <r>
      <t>d</t>
    </r>
    <r>
      <rPr>
        <sz val="11"/>
        <color theme="1"/>
        <rFont val="Calibri"/>
        <family val="2"/>
        <scheme val="minor"/>
      </rPr>
      <t>=fak. Referendum</t>
    </r>
  </si>
  <si>
    <r>
      <t>Nationalstrassenabgabegesetz</t>
    </r>
    <r>
      <rPr>
        <vertAlign val="superscript"/>
        <sz val="11"/>
        <color theme="1"/>
        <rFont val="Calibri"/>
        <family val="2"/>
        <scheme val="minor"/>
      </rPr>
      <t>d</t>
    </r>
  </si>
  <si>
    <r>
      <t>Gripen</t>
    </r>
    <r>
      <rPr>
        <vertAlign val="superscript"/>
        <sz val="11"/>
        <color theme="1"/>
        <rFont val="Calibri"/>
        <family val="2"/>
        <scheme val="minor"/>
      </rPr>
      <t>d</t>
    </r>
  </si>
  <si>
    <t>Bundesbeschlüsse (3)</t>
  </si>
  <si>
    <t>fak. Referendum (4)</t>
  </si>
  <si>
    <t>Kantonale Interventionen</t>
  </si>
  <si>
    <t>Bundesebene</t>
  </si>
  <si>
    <t>Empf=Resultat (Bund)</t>
  </si>
  <si>
    <t>Empf=Resultat (Kanton</t>
  </si>
  <si>
    <t>Empf=Resultat (Kanton)</t>
  </si>
  <si>
    <t>Vorlage</t>
  </si>
  <si>
    <r>
      <t>"Erfolgsrate" der Empfehlungen</t>
    </r>
    <r>
      <rPr>
        <vertAlign val="superscript"/>
        <sz val="11"/>
        <color theme="1"/>
        <rFont val="Calibri"/>
        <family val="2"/>
        <scheme val="minor"/>
      </rPr>
      <t>1</t>
    </r>
  </si>
  <si>
    <r>
      <t>Bundesebene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</si>
  <si>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Kt. Ebene</t>
    </r>
    <r>
      <rPr>
        <vertAlign val="superscript"/>
        <sz val="11"/>
        <color theme="1"/>
        <rFont val="Calibri"/>
        <family val="2"/>
        <scheme val="minor"/>
      </rPr>
      <t>1</t>
    </r>
  </si>
  <si>
    <r>
      <t>erfolg. expl. Empfehungen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</si>
  <si>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 xml:space="preserve">2 </t>
    </r>
    <r>
      <rPr>
        <sz val="11"/>
        <color theme="1"/>
        <rFont val="Calibri"/>
        <family val="2"/>
        <scheme val="minor"/>
      </rPr>
      <t>Zahl der vom kt. Stimmvolk befolgten expl. Empfehlungen / Gesamtzahl der expl. Empfehlungen</t>
    </r>
  </si>
  <si>
    <r>
      <t>Kt. Ebene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</si>
  <si>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Zahl der befolgen expl. Empfehlungen / Gesamtzahl expl. Empfehlungen</t>
    </r>
  </si>
  <si>
    <r>
      <t>Erfolgsquote</t>
    </r>
    <r>
      <rPr>
        <vertAlign val="superscript"/>
        <sz val="11"/>
        <color theme="1"/>
        <rFont val="Calibri"/>
        <family val="2"/>
        <scheme val="minor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</si>
</sst>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9"/>
      <color indexed="81"/>
      <name val="Tahoma"/>
      <family val="2"/>
    </font>
    <font>
      <u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ck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ck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/>
      <right style="thick">
        <color auto="1"/>
      </right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thick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/>
      <bottom style="dashed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/>
      <diagonal/>
    </border>
    <border>
      <left style="thick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thick">
        <color auto="1"/>
      </right>
      <top style="dashed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ash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ash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ashed">
        <color auto="1"/>
      </right>
      <top style="dotted">
        <color auto="1"/>
      </top>
      <bottom style="thin">
        <color auto="1"/>
      </bottom>
      <diagonal/>
    </border>
    <border>
      <left style="dash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ash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41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NumberFormat="1" applyAlignment="1">
      <alignment wrapText="1"/>
    </xf>
    <xf numFmtId="164" fontId="0" fillId="0" borderId="0" xfId="0" applyNumberFormat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2" xfId="0" applyFont="1" applyBorder="1" applyAlignment="1">
      <alignment wrapText="1"/>
    </xf>
    <xf numFmtId="164" fontId="0" fillId="0" borderId="4" xfId="0" applyNumberFormat="1" applyBorder="1" applyAlignment="1">
      <alignment horizontal="left" wrapText="1"/>
    </xf>
    <xf numFmtId="0" fontId="0" fillId="0" borderId="4" xfId="0" applyBorder="1" applyAlignment="1">
      <alignment horizontal="right"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4" xfId="0" applyFont="1" applyBorder="1" applyAlignment="1">
      <alignment wrapText="1"/>
    </xf>
    <xf numFmtId="2" fontId="0" fillId="0" borderId="0" xfId="0" applyNumberFormat="1" applyBorder="1" applyAlignment="1">
      <alignment wrapText="1"/>
    </xf>
    <xf numFmtId="2" fontId="0" fillId="0" borderId="4" xfId="0" applyNumberFormat="1" applyBorder="1" applyAlignment="1">
      <alignment wrapText="1"/>
    </xf>
    <xf numFmtId="0" fontId="0" fillId="0" borderId="2" xfId="0" applyBorder="1" applyAlignment="1">
      <alignment horizontal="right" wrapText="1"/>
    </xf>
    <xf numFmtId="0" fontId="0" fillId="0" borderId="0" xfId="0" applyAlignment="1">
      <alignment wrapText="1"/>
    </xf>
    <xf numFmtId="0" fontId="1" fillId="0" borderId="8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8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164" fontId="1" fillId="0" borderId="0" xfId="0" applyNumberFormat="1" applyFont="1" applyAlignment="1">
      <alignment horizontal="left" wrapText="1"/>
    </xf>
    <xf numFmtId="0" fontId="1" fillId="0" borderId="8" xfId="0" applyNumberFormat="1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1" fillId="0" borderId="5" xfId="0" applyNumberFormat="1" applyFont="1" applyBorder="1" applyAlignment="1">
      <alignment horizontal="center" wrapText="1"/>
    </xf>
    <xf numFmtId="0" fontId="1" fillId="0" borderId="4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1" fillId="0" borderId="7" xfId="0" applyFont="1" applyBorder="1" applyAlignment="1">
      <alignment wrapText="1"/>
    </xf>
    <xf numFmtId="0" fontId="1" fillId="0" borderId="5" xfId="0" applyFont="1" applyBorder="1" applyAlignment="1">
      <alignment wrapText="1"/>
    </xf>
    <xf numFmtId="2" fontId="1" fillId="0" borderId="5" xfId="0" applyNumberFormat="1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wrapText="1"/>
    </xf>
    <xf numFmtId="2" fontId="0" fillId="0" borderId="2" xfId="0" applyNumberFormat="1" applyBorder="1" applyAlignment="1">
      <alignment wrapText="1"/>
    </xf>
    <xf numFmtId="2" fontId="2" fillId="0" borderId="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2" fontId="0" fillId="0" borderId="9" xfId="0" applyNumberFormat="1" applyBorder="1" applyAlignment="1">
      <alignment wrapText="1"/>
    </xf>
    <xf numFmtId="0" fontId="4" fillId="0" borderId="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0" fillId="0" borderId="0" xfId="0" applyAlignment="1">
      <alignment wrapText="1"/>
    </xf>
    <xf numFmtId="0" fontId="0" fillId="2" borderId="8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  <xf numFmtId="0" fontId="0" fillId="2" borderId="9" xfId="0" applyFill="1" applyBorder="1" applyAlignment="1">
      <alignment horizontal="left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wrapText="1"/>
    </xf>
    <xf numFmtId="164" fontId="0" fillId="0" borderId="0" xfId="0" applyNumberForma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11" xfId="0" applyBorder="1" applyAlignment="1">
      <alignment horizontal="right" wrapText="1"/>
    </xf>
    <xf numFmtId="0" fontId="0" fillId="0" borderId="11" xfId="0" applyBorder="1" applyAlignment="1">
      <alignment wrapText="1"/>
    </xf>
    <xf numFmtId="0" fontId="0" fillId="0" borderId="8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165" fontId="0" fillId="0" borderId="0" xfId="0" applyNumberFormat="1" applyBorder="1" applyAlignment="1">
      <alignment wrapText="1"/>
    </xf>
    <xf numFmtId="165" fontId="0" fillId="0" borderId="4" xfId="0" applyNumberFormat="1" applyBorder="1" applyAlignment="1">
      <alignment wrapText="1"/>
    </xf>
    <xf numFmtId="1" fontId="0" fillId="0" borderId="2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" fontId="0" fillId="0" borderId="9" xfId="0" applyNumberFormat="1" applyBorder="1" applyAlignment="1">
      <alignment wrapText="1"/>
    </xf>
    <xf numFmtId="1" fontId="0" fillId="0" borderId="5" xfId="0" applyNumberForma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165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164" fontId="0" fillId="0" borderId="0" xfId="0" applyNumberFormat="1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2" fontId="1" fillId="0" borderId="2" xfId="0" applyNumberFormat="1" applyFont="1" applyBorder="1" applyAlignment="1">
      <alignment horizontal="center" wrapText="1"/>
    </xf>
    <xf numFmtId="165" fontId="0" fillId="0" borderId="2" xfId="0" applyNumberFormat="1" applyBorder="1" applyAlignment="1">
      <alignment wrapText="1"/>
    </xf>
    <xf numFmtId="0" fontId="0" fillId="3" borderId="0" xfId="0" applyFill="1" applyBorder="1" applyAlignment="1">
      <alignment wrapText="1"/>
    </xf>
    <xf numFmtId="0" fontId="1" fillId="0" borderId="2" xfId="0" applyNumberFormat="1" applyFont="1" applyBorder="1" applyAlignment="1">
      <alignment horizontal="center" wrapText="1"/>
    </xf>
    <xf numFmtId="165" fontId="0" fillId="0" borderId="0" xfId="0" applyNumberFormat="1" applyBorder="1"/>
    <xf numFmtId="165" fontId="0" fillId="0" borderId="0" xfId="0" applyNumberFormat="1"/>
    <xf numFmtId="0" fontId="0" fillId="0" borderId="0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9" xfId="0" applyNumberFormat="1" applyBorder="1" applyAlignment="1">
      <alignment horizontal="right" wrapText="1"/>
    </xf>
    <xf numFmtId="0" fontId="0" fillId="0" borderId="19" xfId="0" applyBorder="1" applyAlignment="1">
      <alignment wrapText="1"/>
    </xf>
    <xf numFmtId="164" fontId="0" fillId="0" borderId="0" xfId="0" applyNumberFormat="1" applyAlignment="1">
      <alignment horizontal="left" wrapText="1"/>
    </xf>
    <xf numFmtId="0" fontId="0" fillId="0" borderId="0" xfId="0"/>
    <xf numFmtId="0" fontId="0" fillId="0" borderId="4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2" xfId="0" applyBorder="1" applyAlignment="1">
      <alignment horizontal="right" wrapText="1"/>
    </xf>
    <xf numFmtId="0" fontId="0" fillId="0" borderId="4" xfId="0" applyBorder="1"/>
    <xf numFmtId="0" fontId="0" fillId="0" borderId="17" xfId="0" applyBorder="1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2" xfId="0" applyBorder="1"/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0" fontId="0" fillId="0" borderId="1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wrapText="1"/>
    </xf>
    <xf numFmtId="0" fontId="0" fillId="4" borderId="1" xfId="0" applyFill="1" applyBorder="1"/>
    <xf numFmtId="0" fontId="0" fillId="2" borderId="8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2" borderId="1" xfId="0" applyFill="1" applyBorder="1" applyAlignment="1">
      <alignment wrapText="1"/>
    </xf>
    <xf numFmtId="2" fontId="0" fillId="2" borderId="0" xfId="0" applyNumberFormat="1" applyFill="1" applyBorder="1" applyAlignment="1">
      <alignment wrapText="1"/>
    </xf>
    <xf numFmtId="1" fontId="0" fillId="2" borderId="2" xfId="0" applyNumberFormat="1" applyFill="1" applyBorder="1" applyAlignment="1">
      <alignment wrapText="1"/>
    </xf>
    <xf numFmtId="165" fontId="0" fillId="2" borderId="0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19" xfId="0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0" xfId="0" applyFill="1" applyBorder="1" applyAlignment="1">
      <alignment wrapText="1"/>
    </xf>
    <xf numFmtId="0" fontId="0" fillId="2" borderId="5" xfId="0" applyFill="1" applyBorder="1" applyAlignment="1">
      <alignment wrapText="1"/>
    </xf>
    <xf numFmtId="1" fontId="0" fillId="2" borderId="5" xfId="0" applyNumberFormat="1" applyFill="1" applyBorder="1" applyAlignment="1">
      <alignment wrapText="1"/>
    </xf>
    <xf numFmtId="165" fontId="0" fillId="2" borderId="4" xfId="0" applyNumberFormat="1" applyFill="1" applyBorder="1" applyAlignment="1">
      <alignment wrapText="1"/>
    </xf>
    <xf numFmtId="164" fontId="0" fillId="2" borderId="14" xfId="0" applyNumberFormat="1" applyFill="1" applyBorder="1" applyAlignment="1">
      <alignment horizontal="left" wrapText="1"/>
    </xf>
    <xf numFmtId="0" fontId="0" fillId="2" borderId="15" xfId="0" applyFill="1" applyBorder="1" applyAlignment="1">
      <alignment horizontal="right" wrapText="1"/>
    </xf>
    <xf numFmtId="0" fontId="0" fillId="2" borderId="14" xfId="0" applyFill="1" applyBorder="1" applyAlignment="1">
      <alignment horizontal="right" wrapText="1"/>
    </xf>
    <xf numFmtId="0" fontId="0" fillId="2" borderId="16" xfId="0" applyFill="1" applyBorder="1" applyAlignment="1">
      <alignment horizontal="right" wrapText="1"/>
    </xf>
    <xf numFmtId="0" fontId="0" fillId="2" borderId="13" xfId="0" applyFill="1" applyBorder="1" applyAlignment="1">
      <alignment horizontal="right" wrapText="1"/>
    </xf>
    <xf numFmtId="0" fontId="0" fillId="2" borderId="15" xfId="0" applyNumberFormat="1" applyFill="1" applyBorder="1" applyAlignment="1">
      <alignment wrapText="1"/>
    </xf>
    <xf numFmtId="165" fontId="0" fillId="2" borderId="14" xfId="0" applyNumberFormat="1" applyFill="1" applyBorder="1" applyAlignment="1">
      <alignment wrapText="1"/>
    </xf>
    <xf numFmtId="2" fontId="0" fillId="2" borderId="14" xfId="0" applyNumberFormat="1" applyFill="1" applyBorder="1" applyAlignment="1">
      <alignment wrapText="1"/>
    </xf>
    <xf numFmtId="0" fontId="0" fillId="2" borderId="15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16" xfId="0" applyFill="1" applyBorder="1" applyAlignment="1">
      <alignment wrapText="1"/>
    </xf>
    <xf numFmtId="1" fontId="0" fillId="2" borderId="10" xfId="0" applyNumberFormat="1" applyFill="1" applyBorder="1" applyAlignment="1">
      <alignment wrapText="1"/>
    </xf>
    <xf numFmtId="165" fontId="0" fillId="2" borderId="13" xfId="0" applyNumberFormat="1" applyFill="1" applyBorder="1" applyAlignment="1">
      <alignment wrapText="1"/>
    </xf>
    <xf numFmtId="2" fontId="0" fillId="2" borderId="5" xfId="0" applyNumberFormat="1" applyFill="1" applyBorder="1" applyAlignment="1">
      <alignment wrapText="1"/>
    </xf>
    <xf numFmtId="2" fontId="0" fillId="2" borderId="4" xfId="0" applyNumberFormat="1" applyFill="1" applyBorder="1" applyAlignment="1">
      <alignment wrapText="1"/>
    </xf>
    <xf numFmtId="2" fontId="0" fillId="2" borderId="10" xfId="0" applyNumberFormat="1" applyFill="1" applyBorder="1" applyAlignment="1">
      <alignment wrapText="1"/>
    </xf>
    <xf numFmtId="0" fontId="0" fillId="2" borderId="13" xfId="0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0" fontId="5" fillId="2" borderId="13" xfId="0" applyFont="1" applyFill="1" applyBorder="1" applyAlignment="1">
      <alignment wrapText="1"/>
    </xf>
    <xf numFmtId="1" fontId="0" fillId="0" borderId="0" xfId="0" applyNumberFormat="1"/>
    <xf numFmtId="0" fontId="0" fillId="0" borderId="0" xfId="0"/>
    <xf numFmtId="164" fontId="12" fillId="0" borderId="0" xfId="0" applyNumberFormat="1" applyFont="1" applyAlignment="1">
      <alignment horizontal="left" wrapText="1"/>
    </xf>
    <xf numFmtId="0" fontId="0" fillId="0" borderId="0" xfId="0"/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wrapText="1"/>
    </xf>
    <xf numFmtId="0" fontId="0" fillId="0" borderId="0" xfId="0"/>
    <xf numFmtId="0" fontId="0" fillId="0" borderId="0" xfId="0" applyNumberFormat="1" applyBorder="1" applyAlignment="1">
      <alignment horizontal="left" wrapText="1"/>
    </xf>
    <xf numFmtId="0" fontId="0" fillId="0" borderId="9" xfId="0" applyNumberFormat="1" applyBorder="1" applyAlignment="1">
      <alignment horizontal="left" wrapText="1"/>
    </xf>
    <xf numFmtId="0" fontId="0" fillId="0" borderId="0" xfId="0" applyNumberForma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21" xfId="0" applyBorder="1" applyAlignment="1">
      <alignment horizontal="right"/>
    </xf>
    <xf numFmtId="0" fontId="0" fillId="0" borderId="27" xfId="0" applyBorder="1"/>
    <xf numFmtId="0" fontId="0" fillId="0" borderId="26" xfId="0" applyBorder="1"/>
    <xf numFmtId="0" fontId="0" fillId="2" borderId="28" xfId="0" applyFill="1" applyBorder="1" applyAlignment="1">
      <alignment horizontal="right" wrapText="1"/>
    </xf>
    <xf numFmtId="0" fontId="0" fillId="2" borderId="28" xfId="0" applyFill="1" applyBorder="1" applyAlignment="1">
      <alignment wrapText="1"/>
    </xf>
    <xf numFmtId="0" fontId="0" fillId="2" borderId="29" xfId="0" applyFill="1" applyBorder="1" applyAlignment="1">
      <alignment wrapText="1"/>
    </xf>
    <xf numFmtId="0" fontId="0" fillId="2" borderId="30" xfId="0" applyFill="1" applyBorder="1"/>
    <xf numFmtId="0" fontId="0" fillId="2" borderId="30" xfId="0" applyFill="1" applyBorder="1" applyAlignment="1">
      <alignment horizontal="right" wrapText="1"/>
    </xf>
    <xf numFmtId="0" fontId="0" fillId="2" borderId="30" xfId="0" applyFill="1" applyBorder="1" applyAlignment="1">
      <alignment wrapText="1"/>
    </xf>
    <xf numFmtId="0" fontId="0" fillId="2" borderId="31" xfId="0" applyFill="1" applyBorder="1" applyAlignment="1">
      <alignment wrapText="1"/>
    </xf>
    <xf numFmtId="0" fontId="0" fillId="2" borderId="32" xfId="0" applyFill="1" applyBorder="1" applyAlignment="1">
      <alignment wrapText="1"/>
    </xf>
    <xf numFmtId="0" fontId="0" fillId="2" borderId="33" xfId="0" applyFill="1" applyBorder="1" applyAlignment="1">
      <alignment wrapText="1"/>
    </xf>
    <xf numFmtId="164" fontId="0" fillId="2" borderId="34" xfId="0" applyNumberFormat="1" applyFill="1" applyBorder="1" applyAlignment="1">
      <alignment horizontal="left" wrapText="1"/>
    </xf>
    <xf numFmtId="164" fontId="0" fillId="2" borderId="35" xfId="0" applyNumberFormat="1" applyFill="1" applyBorder="1" applyAlignment="1">
      <alignment horizontal="left" wrapText="1"/>
    </xf>
    <xf numFmtId="0" fontId="0" fillId="2" borderId="31" xfId="0" applyNumberFormat="1" applyFill="1" applyBorder="1" applyAlignment="1">
      <alignment horizontal="left" wrapText="1"/>
    </xf>
    <xf numFmtId="164" fontId="0" fillId="2" borderId="36" xfId="0" applyNumberFormat="1" applyFill="1" applyBorder="1" applyAlignment="1">
      <alignment horizontal="left" wrapText="1"/>
    </xf>
    <xf numFmtId="0" fontId="0" fillId="2" borderId="37" xfId="0" applyFill="1" applyBorder="1" applyAlignment="1">
      <alignment horizontal="right" wrapText="1"/>
    </xf>
    <xf numFmtId="0" fontId="0" fillId="2" borderId="38" xfId="0" applyFill="1" applyBorder="1" applyAlignment="1">
      <alignment horizontal="right" wrapText="1"/>
    </xf>
    <xf numFmtId="0" fontId="0" fillId="2" borderId="39" xfId="0" applyFill="1" applyBorder="1" applyAlignment="1">
      <alignment horizontal="right" wrapText="1"/>
    </xf>
    <xf numFmtId="0" fontId="0" fillId="2" borderId="40" xfId="0" applyFill="1" applyBorder="1" applyAlignment="1">
      <alignment horizontal="right" wrapText="1"/>
    </xf>
    <xf numFmtId="0" fontId="0" fillId="2" borderId="41" xfId="0" applyFill="1" applyBorder="1" applyAlignment="1">
      <alignment wrapText="1"/>
    </xf>
    <xf numFmtId="0" fontId="0" fillId="2" borderId="42" xfId="0" applyFill="1" applyBorder="1" applyAlignment="1">
      <alignment wrapText="1"/>
    </xf>
    <xf numFmtId="0" fontId="0" fillId="2" borderId="43" xfId="0" applyFill="1" applyBorder="1" applyAlignment="1">
      <alignment horizontal="right" wrapText="1"/>
    </xf>
    <xf numFmtId="0" fontId="0" fillId="2" borderId="44" xfId="0" applyFill="1" applyBorder="1" applyAlignment="1">
      <alignment horizontal="right" wrapText="1"/>
    </xf>
    <xf numFmtId="0" fontId="0" fillId="2" borderId="45" xfId="0" applyFill="1" applyBorder="1" applyAlignment="1">
      <alignment wrapText="1"/>
    </xf>
    <xf numFmtId="164" fontId="0" fillId="0" borderId="47" xfId="0" applyNumberFormat="1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0" borderId="47" xfId="0" applyBorder="1" applyAlignment="1">
      <alignment horizontal="right" wrapText="1"/>
    </xf>
    <xf numFmtId="0" fontId="0" fillId="0" borderId="49" xfId="0" applyBorder="1" applyAlignment="1">
      <alignment horizontal="right" wrapText="1"/>
    </xf>
    <xf numFmtId="0" fontId="0" fillId="0" borderId="50" xfId="0" applyBorder="1" applyAlignment="1">
      <alignment horizontal="right" wrapText="1"/>
    </xf>
    <xf numFmtId="0" fontId="0" fillId="0" borderId="48" xfId="0" applyNumberFormat="1" applyBorder="1" applyAlignment="1">
      <alignment wrapText="1"/>
    </xf>
    <xf numFmtId="165" fontId="0" fillId="0" borderId="47" xfId="0" applyNumberFormat="1" applyBorder="1"/>
    <xf numFmtId="165" fontId="0" fillId="0" borderId="47" xfId="0" applyNumberFormat="1" applyBorder="1" applyAlignment="1">
      <alignment vertic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165" fontId="0" fillId="0" borderId="47" xfId="0" applyNumberFormat="1" applyBorder="1" applyAlignment="1">
      <alignment wrapText="1"/>
    </xf>
    <xf numFmtId="1" fontId="0" fillId="0" borderId="50" xfId="0" applyNumberFormat="1" applyBorder="1" applyAlignment="1">
      <alignment wrapText="1"/>
    </xf>
    <xf numFmtId="1" fontId="0" fillId="0" borderId="46" xfId="0" applyNumberFormat="1" applyBorder="1" applyAlignment="1">
      <alignment wrapText="1"/>
    </xf>
    <xf numFmtId="165" fontId="0" fillId="0" borderId="50" xfId="0" applyNumberFormat="1" applyBorder="1" applyAlignment="1">
      <alignment wrapText="1"/>
    </xf>
    <xf numFmtId="2" fontId="0" fillId="0" borderId="50" xfId="0" applyNumberFormat="1" applyBorder="1" applyAlignment="1">
      <alignment wrapText="1"/>
    </xf>
    <xf numFmtId="2" fontId="0" fillId="0" borderId="47" xfId="0" applyNumberFormat="1" applyBorder="1" applyAlignment="1">
      <alignment wrapText="1"/>
    </xf>
    <xf numFmtId="2" fontId="0" fillId="0" borderId="46" xfId="0" applyNumberFormat="1" applyBorder="1" applyAlignment="1">
      <alignment wrapText="1"/>
    </xf>
    <xf numFmtId="0" fontId="5" fillId="0" borderId="47" xfId="0" applyFont="1" applyBorder="1" applyAlignment="1">
      <alignment wrapText="1"/>
    </xf>
    <xf numFmtId="0" fontId="5" fillId="0" borderId="50" xfId="0" applyFont="1" applyBorder="1" applyAlignment="1">
      <alignment wrapText="1"/>
    </xf>
    <xf numFmtId="164" fontId="0" fillId="0" borderId="47" xfId="0" applyNumberFormat="1" applyFill="1" applyBorder="1" applyAlignment="1">
      <alignment horizontal="left" wrapText="1"/>
    </xf>
    <xf numFmtId="0" fontId="0" fillId="0" borderId="48" xfId="0" applyFill="1" applyBorder="1" applyAlignment="1">
      <alignment horizontal="right" wrapText="1"/>
    </xf>
    <xf numFmtId="0" fontId="0" fillId="0" borderId="47" xfId="0" applyFill="1" applyBorder="1" applyAlignment="1">
      <alignment horizontal="right" wrapText="1"/>
    </xf>
    <xf numFmtId="0" fontId="0" fillId="0" borderId="49" xfId="0" applyFill="1" applyBorder="1" applyAlignment="1">
      <alignment horizontal="right" wrapText="1"/>
    </xf>
    <xf numFmtId="0" fontId="0" fillId="0" borderId="50" xfId="0" applyFill="1" applyBorder="1" applyAlignment="1">
      <alignment horizontal="right" wrapText="1"/>
    </xf>
    <xf numFmtId="0" fontId="0" fillId="0" borderId="48" xfId="0" applyNumberFormat="1" applyFill="1" applyBorder="1" applyAlignment="1">
      <alignment wrapText="1"/>
    </xf>
    <xf numFmtId="165" fontId="0" fillId="0" borderId="47" xfId="0" applyNumberFormat="1" applyFill="1" applyBorder="1" applyAlignment="1">
      <alignment wrapText="1"/>
    </xf>
    <xf numFmtId="0" fontId="0" fillId="0" borderId="46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0" fillId="0" borderId="49" xfId="0" applyFill="1" applyBorder="1" applyAlignment="1">
      <alignment wrapText="1"/>
    </xf>
    <xf numFmtId="0" fontId="0" fillId="0" borderId="50" xfId="0" applyFill="1" applyBorder="1" applyAlignment="1">
      <alignment wrapText="1"/>
    </xf>
    <xf numFmtId="1" fontId="0" fillId="0" borderId="50" xfId="0" applyNumberFormat="1" applyFill="1" applyBorder="1" applyAlignment="1">
      <alignment wrapText="1"/>
    </xf>
    <xf numFmtId="1" fontId="0" fillId="0" borderId="46" xfId="0" applyNumberFormat="1" applyFill="1" applyBorder="1" applyAlignment="1">
      <alignment wrapText="1"/>
    </xf>
    <xf numFmtId="165" fontId="0" fillId="0" borderId="50" xfId="0" applyNumberFormat="1" applyFill="1" applyBorder="1" applyAlignment="1">
      <alignment wrapText="1"/>
    </xf>
    <xf numFmtId="2" fontId="0" fillId="0" borderId="50" xfId="0" applyNumberFormat="1" applyFill="1" applyBorder="1" applyAlignment="1">
      <alignment wrapText="1"/>
    </xf>
    <xf numFmtId="2" fontId="0" fillId="0" borderId="47" xfId="0" applyNumberFormat="1" applyFill="1" applyBorder="1" applyAlignment="1">
      <alignment wrapText="1"/>
    </xf>
    <xf numFmtId="2" fontId="0" fillId="0" borderId="46" xfId="0" applyNumberFormat="1" applyFill="1" applyBorder="1" applyAlignment="1">
      <alignment wrapText="1"/>
    </xf>
    <xf numFmtId="0" fontId="5" fillId="0" borderId="47" xfId="0" applyFont="1" applyFill="1" applyBorder="1" applyAlignment="1">
      <alignment wrapText="1"/>
    </xf>
    <xf numFmtId="0" fontId="5" fillId="0" borderId="50" xfId="0" applyFont="1" applyFill="1" applyBorder="1" applyAlignment="1">
      <alignment wrapText="1"/>
    </xf>
    <xf numFmtId="165" fontId="0" fillId="0" borderId="49" xfId="0" applyNumberFormat="1" applyBorder="1" applyAlignment="1">
      <alignment wrapText="1"/>
    </xf>
    <xf numFmtId="0" fontId="0" fillId="2" borderId="37" xfId="0" applyNumberFormat="1" applyFill="1" applyBorder="1" applyAlignment="1">
      <alignment wrapText="1"/>
    </xf>
    <xf numFmtId="0" fontId="0" fillId="2" borderId="39" xfId="0" applyNumberFormat="1" applyFill="1" applyBorder="1" applyAlignment="1">
      <alignment wrapText="1"/>
    </xf>
    <xf numFmtId="0" fontId="0" fillId="2" borderId="41" xfId="0" applyNumberFormat="1" applyFill="1" applyBorder="1" applyAlignment="1">
      <alignment wrapText="1"/>
    </xf>
    <xf numFmtId="0" fontId="0" fillId="0" borderId="51" xfId="0" applyBorder="1" applyAlignment="1">
      <alignment wrapText="1"/>
    </xf>
    <xf numFmtId="1" fontId="0" fillId="0" borderId="47" xfId="0" applyNumberFormat="1" applyBorder="1" applyAlignment="1">
      <alignment wrapText="1"/>
    </xf>
    <xf numFmtId="1" fontId="0" fillId="0" borderId="47" xfId="0" applyNumberFormat="1" applyFill="1" applyBorder="1" applyAlignment="1">
      <alignment wrapText="1"/>
    </xf>
    <xf numFmtId="0" fontId="0" fillId="2" borderId="52" xfId="0" applyFill="1" applyBorder="1" applyAlignment="1">
      <alignment wrapText="1"/>
    </xf>
    <xf numFmtId="0" fontId="0" fillId="2" borderId="53" xfId="0" applyFill="1" applyBorder="1" applyAlignment="1">
      <alignment wrapText="1"/>
    </xf>
    <xf numFmtId="0" fontId="0" fillId="2" borderId="54" xfId="0" applyFill="1" applyBorder="1" applyAlignment="1">
      <alignment wrapText="1"/>
    </xf>
    <xf numFmtId="0" fontId="0" fillId="2" borderId="55" xfId="0" applyFill="1" applyBorder="1" applyAlignment="1">
      <alignment wrapText="1"/>
    </xf>
    <xf numFmtId="0" fontId="0" fillId="2" borderId="56" xfId="0" applyFill="1" applyBorder="1" applyAlignment="1">
      <alignment wrapText="1"/>
    </xf>
    <xf numFmtId="0" fontId="0" fillId="2" borderId="57" xfId="0" applyFill="1" applyBorder="1" applyAlignment="1">
      <alignment wrapText="1"/>
    </xf>
    <xf numFmtId="0" fontId="0" fillId="2" borderId="58" xfId="0" applyFill="1" applyBorder="1" applyAlignment="1">
      <alignment wrapText="1"/>
    </xf>
    <xf numFmtId="0" fontId="0" fillId="2" borderId="59" xfId="0" applyFill="1" applyBorder="1" applyAlignment="1">
      <alignment wrapText="1"/>
    </xf>
    <xf numFmtId="0" fontId="0" fillId="2" borderId="60" xfId="0" applyFill="1" applyBorder="1" applyAlignment="1">
      <alignment wrapText="1"/>
    </xf>
    <xf numFmtId="0" fontId="0" fillId="0" borderId="61" xfId="0" applyBorder="1" applyAlignment="1">
      <alignment wrapText="1"/>
    </xf>
    <xf numFmtId="0" fontId="0" fillId="0" borderId="62" xfId="0" applyBorder="1" applyAlignment="1">
      <alignment wrapText="1"/>
    </xf>
    <xf numFmtId="0" fontId="0" fillId="0" borderId="63" xfId="0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5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2" borderId="4" xfId="0" applyNumberFormat="1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1" fontId="0" fillId="0" borderId="4" xfId="0" applyNumberFormat="1" applyBorder="1" applyAlignment="1">
      <alignment wrapText="1"/>
    </xf>
    <xf numFmtId="1" fontId="0" fillId="2" borderId="0" xfId="0" applyNumberFormat="1" applyFill="1" applyBorder="1" applyAlignment="1">
      <alignment wrapText="1"/>
    </xf>
    <xf numFmtId="0" fontId="0" fillId="0" borderId="47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4" borderId="0" xfId="0" applyFill="1" applyBorder="1"/>
    <xf numFmtId="0" fontId="0" fillId="4" borderId="21" xfId="0" applyFill="1" applyBorder="1"/>
    <xf numFmtId="0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Fill="1"/>
    <xf numFmtId="0" fontId="0" fillId="2" borderId="34" xfId="0" applyFill="1" applyBorder="1" applyAlignment="1">
      <alignment wrapText="1"/>
    </xf>
    <xf numFmtId="0" fontId="0" fillId="2" borderId="35" xfId="0" applyFill="1" applyBorder="1" applyAlignment="1">
      <alignment wrapText="1"/>
    </xf>
    <xf numFmtId="0" fontId="0" fillId="2" borderId="36" xfId="0" applyFill="1" applyBorder="1" applyAlignment="1">
      <alignment wrapText="1"/>
    </xf>
    <xf numFmtId="0" fontId="0" fillId="0" borderId="64" xfId="0" applyBorder="1" applyAlignment="1">
      <alignment wrapText="1"/>
    </xf>
    <xf numFmtId="0" fontId="0" fillId="2" borderId="34" xfId="0" applyFill="1" applyBorder="1" applyAlignment="1">
      <alignment horizontal="right" wrapText="1"/>
    </xf>
    <xf numFmtId="0" fontId="0" fillId="2" borderId="35" xfId="0" applyFill="1" applyBorder="1" applyAlignment="1">
      <alignment horizontal="right" wrapText="1"/>
    </xf>
    <xf numFmtId="0" fontId="0" fillId="2" borderId="36" xfId="0" applyFill="1" applyBorder="1" applyAlignment="1">
      <alignment horizontal="right" wrapText="1"/>
    </xf>
    <xf numFmtId="0" fontId="0" fillId="2" borderId="38" xfId="0" applyFill="1" applyBorder="1" applyAlignment="1">
      <alignment wrapText="1"/>
    </xf>
    <xf numFmtId="0" fontId="0" fillId="2" borderId="40" xfId="0" applyFill="1" applyBorder="1" applyAlignment="1">
      <alignment wrapText="1"/>
    </xf>
    <xf numFmtId="1" fontId="0" fillId="2" borderId="13" xfId="0" applyNumberFormat="1" applyFill="1" applyBorder="1" applyAlignment="1">
      <alignment wrapText="1"/>
    </xf>
    <xf numFmtId="3" fontId="0" fillId="2" borderId="2" xfId="0" applyNumberFormat="1" applyFill="1" applyBorder="1" applyAlignment="1">
      <alignment wrapText="1"/>
    </xf>
    <xf numFmtId="3" fontId="0" fillId="2" borderId="5" xfId="0" applyNumberFormat="1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2" borderId="65" xfId="0" applyFill="1" applyBorder="1" applyAlignment="1">
      <alignment wrapText="1"/>
    </xf>
    <xf numFmtId="0" fontId="0" fillId="2" borderId="66" xfId="0" applyFill="1" applyBorder="1" applyAlignment="1">
      <alignment wrapText="1"/>
    </xf>
    <xf numFmtId="0" fontId="0" fillId="2" borderId="67" xfId="0" applyFill="1" applyBorder="1" applyAlignment="1">
      <alignment wrapText="1"/>
    </xf>
    <xf numFmtId="164" fontId="0" fillId="0" borderId="0" xfId="0" applyNumberFormat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9" xfId="0" applyBorder="1"/>
    <xf numFmtId="0" fontId="0" fillId="0" borderId="0" xfId="0" applyBorder="1"/>
    <xf numFmtId="0" fontId="5" fillId="2" borderId="65" xfId="0" applyFont="1" applyFill="1" applyBorder="1" applyAlignment="1">
      <alignment wrapText="1"/>
    </xf>
    <xf numFmtId="0" fontId="5" fillId="2" borderId="53" xfId="0" applyFont="1" applyFill="1" applyBorder="1" applyAlignment="1">
      <alignment wrapText="1"/>
    </xf>
    <xf numFmtId="0" fontId="0" fillId="2" borderId="68" xfId="0" applyFill="1" applyBorder="1" applyAlignment="1">
      <alignment wrapText="1"/>
    </xf>
    <xf numFmtId="0" fontId="5" fillId="2" borderId="66" xfId="0" applyFont="1" applyFill="1" applyBorder="1" applyAlignment="1">
      <alignment wrapText="1"/>
    </xf>
    <xf numFmtId="0" fontId="5" fillId="2" borderId="56" xfId="0" applyFont="1" applyFill="1" applyBorder="1" applyAlignment="1">
      <alignment wrapText="1"/>
    </xf>
    <xf numFmtId="0" fontId="0" fillId="2" borderId="69" xfId="0" applyFill="1" applyBorder="1" applyAlignment="1">
      <alignment wrapText="1"/>
    </xf>
    <xf numFmtId="0" fontId="0" fillId="2" borderId="70" xfId="0" applyFill="1" applyBorder="1" applyAlignment="1">
      <alignment wrapText="1"/>
    </xf>
    <xf numFmtId="0" fontId="0" fillId="2" borderId="71" xfId="0" applyFill="1" applyBorder="1" applyAlignment="1">
      <alignment wrapText="1"/>
    </xf>
    <xf numFmtId="0" fontId="0" fillId="2" borderId="72" xfId="0" applyFill="1" applyBorder="1" applyAlignment="1">
      <alignment wrapText="1"/>
    </xf>
    <xf numFmtId="0" fontId="0" fillId="2" borderId="73" xfId="0" applyFill="1" applyBorder="1" applyAlignment="1">
      <alignment wrapText="1"/>
    </xf>
    <xf numFmtId="0" fontId="0" fillId="2" borderId="74" xfId="0" applyFill="1" applyBorder="1" applyAlignment="1">
      <alignment wrapText="1"/>
    </xf>
    <xf numFmtId="0" fontId="0" fillId="2" borderId="75" xfId="0" applyFill="1" applyBorder="1" applyAlignment="1">
      <alignment wrapText="1"/>
    </xf>
    <xf numFmtId="0" fontId="0" fillId="2" borderId="76" xfId="0" applyFill="1" applyBorder="1" applyAlignment="1">
      <alignment wrapText="1"/>
    </xf>
    <xf numFmtId="0" fontId="0" fillId="2" borderId="77" xfId="0" applyFill="1" applyBorder="1" applyAlignment="1">
      <alignment wrapText="1"/>
    </xf>
    <xf numFmtId="0" fontId="0" fillId="2" borderId="78" xfId="0" applyFill="1" applyBorder="1" applyAlignment="1">
      <alignment wrapText="1"/>
    </xf>
    <xf numFmtId="0" fontId="0" fillId="2" borderId="79" xfId="0" applyFill="1" applyBorder="1" applyAlignment="1">
      <alignment wrapText="1"/>
    </xf>
    <xf numFmtId="0" fontId="0" fillId="0" borderId="80" xfId="0" applyBorder="1" applyAlignment="1">
      <alignment wrapText="1"/>
    </xf>
    <xf numFmtId="0" fontId="12" fillId="0" borderId="0" xfId="0" applyFont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horizontal="left" wrapText="1"/>
    </xf>
    <xf numFmtId="0" fontId="0" fillId="0" borderId="0" xfId="0"/>
    <xf numFmtId="0" fontId="0" fillId="0" borderId="9" xfId="0" applyBorder="1"/>
    <xf numFmtId="0" fontId="0" fillId="2" borderId="32" xfId="0" applyNumberFormat="1" applyFill="1" applyBorder="1" applyAlignment="1">
      <alignment wrapText="1"/>
    </xf>
    <xf numFmtId="0" fontId="0" fillId="2" borderId="33" xfId="0" applyNumberFormat="1" applyFill="1" applyBorder="1" applyAlignment="1">
      <alignment wrapText="1"/>
    </xf>
    <xf numFmtId="0" fontId="0" fillId="0" borderId="0" xfId="0" applyNumberFormat="1" applyBorder="1" applyAlignment="1">
      <alignment horizontal="left" wrapText="1"/>
    </xf>
    <xf numFmtId="0" fontId="0" fillId="0" borderId="9" xfId="0" applyNumberFormat="1" applyBorder="1" applyAlignment="1">
      <alignment horizontal="left" wrapText="1"/>
    </xf>
    <xf numFmtId="164" fontId="0" fillId="0" borderId="0" xfId="0" applyNumberFormat="1" applyBorder="1" applyAlignment="1">
      <alignment horizontal="left" wrapText="1"/>
    </xf>
    <xf numFmtId="0" fontId="0" fillId="2" borderId="30" xfId="0" applyNumberFormat="1" applyFill="1" applyBorder="1" applyAlignment="1">
      <alignment horizontal="left" wrapText="1"/>
    </xf>
    <xf numFmtId="0" fontId="0" fillId="2" borderId="31" xfId="0" applyNumberFormat="1" applyFill="1" applyBorder="1" applyAlignment="1">
      <alignment horizontal="left" wrapText="1"/>
    </xf>
    <xf numFmtId="0" fontId="0" fillId="0" borderId="17" xfId="0" applyNumberFormat="1" applyBorder="1" applyAlignment="1">
      <alignment wrapText="1"/>
    </xf>
    <xf numFmtId="0" fontId="0" fillId="0" borderId="18" xfId="0" applyNumberFormat="1" applyBorder="1" applyAlignment="1">
      <alignment wrapText="1"/>
    </xf>
    <xf numFmtId="0" fontId="0" fillId="0" borderId="0" xfId="0" applyNumberFormat="1" applyAlignment="1">
      <alignment wrapText="1"/>
    </xf>
    <xf numFmtId="0" fontId="1" fillId="0" borderId="0" xfId="0" applyNumberFormat="1" applyFont="1" applyAlignment="1">
      <alignment wrapText="1"/>
    </xf>
    <xf numFmtId="0" fontId="0" fillId="2" borderId="14" xfId="0" applyNumberFormat="1" applyFill="1" applyBorder="1" applyAlignment="1">
      <alignment wrapText="1"/>
    </xf>
    <xf numFmtId="49" fontId="0" fillId="0" borderId="0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47" xfId="0" applyNumberFormat="1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164" fontId="13" fillId="0" borderId="0" xfId="0" applyNumberFormat="1" applyFont="1" applyAlignment="1">
      <alignment horizontal="left" wrapText="1"/>
    </xf>
    <xf numFmtId="164" fontId="13" fillId="0" borderId="9" xfId="0" applyNumberFormat="1" applyFont="1" applyBorder="1" applyAlignment="1">
      <alignment horizontal="left" wrapText="1"/>
    </xf>
    <xf numFmtId="0" fontId="0" fillId="0" borderId="47" xfId="0" applyNumberFormat="1" applyFill="1" applyBorder="1" applyAlignment="1">
      <alignment wrapText="1"/>
    </xf>
    <xf numFmtId="164" fontId="12" fillId="0" borderId="0" xfId="0" applyNumberFormat="1" applyFont="1" applyAlignment="1">
      <alignment horizontal="left" wrapText="1"/>
    </xf>
    <xf numFmtId="164" fontId="11" fillId="0" borderId="0" xfId="0" applyNumberFormat="1" applyFont="1" applyAlignment="1">
      <alignment horizontal="left" wrapText="1"/>
    </xf>
    <xf numFmtId="0" fontId="0" fillId="0" borderId="4" xfId="0" applyNumberFormat="1" applyBorder="1" applyAlignment="1">
      <alignment horizontal="left" wrapText="1"/>
    </xf>
    <xf numFmtId="0" fontId="0" fillId="0" borderId="10" xfId="0" applyNumberFormat="1" applyBorder="1" applyAlignment="1">
      <alignment horizontal="left" wrapText="1"/>
    </xf>
    <xf numFmtId="0" fontId="0" fillId="2" borderId="28" xfId="0" applyNumberFormat="1" applyFill="1" applyBorder="1" applyAlignment="1">
      <alignment horizontal="left" wrapText="1"/>
    </xf>
    <xf numFmtId="0" fontId="0" fillId="2" borderId="29" xfId="0" applyNumberFormat="1" applyFill="1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NumberFormat="1" applyFill="1" applyBorder="1" applyAlignment="1">
      <alignment wrapText="1"/>
    </xf>
    <xf numFmtId="0" fontId="0" fillId="0" borderId="81" xfId="0" applyBorder="1" applyAlignment="1">
      <alignment wrapText="1"/>
    </xf>
    <xf numFmtId="0" fontId="0" fillId="4" borderId="0" xfId="0" applyFill="1"/>
    <xf numFmtId="0" fontId="0" fillId="0" borderId="0" xfId="0" applyNumberFormat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2" borderId="4" xfId="0" applyFont="1" applyFill="1" applyBorder="1" applyAlignment="1">
      <alignment wrapText="1"/>
    </xf>
    <xf numFmtId="0" fontId="0" fillId="2" borderId="10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46" xfId="0" applyFont="1" applyBorder="1" applyAlignment="1">
      <alignment wrapText="1"/>
    </xf>
    <xf numFmtId="0" fontId="0" fillId="0" borderId="47" xfId="0" applyFont="1" applyFill="1" applyBorder="1" applyAlignment="1">
      <alignment wrapText="1"/>
    </xf>
    <xf numFmtId="0" fontId="0" fillId="0" borderId="46" xfId="0" applyFont="1" applyFill="1" applyBorder="1" applyAlignment="1">
      <alignment wrapText="1"/>
    </xf>
    <xf numFmtId="0" fontId="0" fillId="0" borderId="1" xfId="0" applyFill="1" applyBorder="1"/>
  </cellXfs>
  <cellStyles count="7">
    <cellStyle name="Besuchter Hyperlink" xfId="2" builtinId="9" hidden="1"/>
    <cellStyle name="Besuchter Hyperlink" xfId="4" builtinId="9" hidden="1"/>
    <cellStyle name="Besuchter Hyperlink" xfId="6" builtinId="9" hidden="1"/>
    <cellStyle name="Hyperlink" xfId="1" builtinId="8" hidden="1"/>
    <cellStyle name="Hyperlink" xfId="3" builtinId="8" hidden="1"/>
    <cellStyle name="Hyperlink" xfId="5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A478"/>
  <sheetViews>
    <sheetView tabSelected="1" zoomScaleNormal="100" zoomScalePageLayoutView="150" workbookViewId="0">
      <selection activeCell="M36" sqref="M36"/>
    </sheetView>
  </sheetViews>
  <sheetFormatPr baseColWidth="10" defaultColWidth="11.42578125" defaultRowHeight="15" x14ac:dyDescent="0.25"/>
  <cols>
    <col min="1" max="1" width="11.42578125" style="4"/>
    <col min="2" max="2" width="20.140625" style="3" customWidth="1"/>
    <col min="3" max="3" width="23.28515625" style="3" customWidth="1"/>
    <col min="4" max="7" width="11.42578125" style="1"/>
    <col min="8" max="8" width="11.42578125" style="60"/>
    <col min="9" max="11" width="11.42578125" style="19"/>
    <col min="12" max="13" width="11.42578125" style="5"/>
    <col min="14" max="17" width="11.42578125" style="1"/>
    <col min="18" max="19" width="11.42578125" style="5"/>
    <col min="20" max="23" width="11.42578125" style="1"/>
    <col min="24" max="25" width="11.42578125" style="5"/>
    <col min="26" max="31" width="11.42578125" style="137"/>
    <col min="32" max="34" width="11.42578125" style="1"/>
    <col min="35" max="36" width="11.42578125" style="44"/>
    <col min="37" max="48" width="11.42578125" style="52"/>
    <col min="49" max="49" width="11.42578125" style="22"/>
    <col min="50" max="53" width="11.42578125" style="1"/>
    <col min="54" max="55" width="11.42578125" style="5"/>
    <col min="56" max="59" width="11.42578125" style="1"/>
    <col min="60" max="65" width="11.42578125" style="56"/>
    <col min="66" max="67" width="11.42578125" style="5"/>
    <col min="68" max="69" width="11.42578125" style="1"/>
    <col min="70" max="70" width="11.42578125" style="27"/>
    <col min="71" max="71" width="11.42578125" style="1"/>
    <col min="72" max="75" width="11.42578125" style="23"/>
    <col min="76" max="76" width="11.42578125" style="5"/>
    <col min="77" max="77" width="11.42578125" style="299"/>
    <col min="78" max="78" width="11.42578125" style="5"/>
    <col min="79" max="80" width="11.42578125" style="1"/>
    <col min="81" max="81" width="11.42578125" style="44"/>
    <col min="82" max="83" width="11.42578125" style="1"/>
    <col min="84" max="87" width="11.42578125" style="23"/>
    <col min="88" max="88" width="11.42578125" style="299"/>
    <col min="89" max="90" width="11.42578125" style="23"/>
    <col min="91" max="92" width="11.42578125" style="1"/>
    <col min="93" max="93" width="11.42578125" style="56"/>
    <col min="94" max="94" width="11.42578125" style="1"/>
    <col min="95" max="99" width="11.42578125" style="23"/>
    <col min="100" max="100" width="11.42578125" style="299"/>
    <col min="101" max="101" width="11.42578125" style="23"/>
    <col min="102" max="105" width="11.42578125" style="1"/>
    <col min="106" max="110" width="11.42578125" style="27"/>
    <col min="111" max="111" width="11.42578125" style="299"/>
    <col min="112" max="112" width="11.42578125" style="27"/>
    <col min="113" max="115" width="11.42578125" style="1"/>
    <col min="116" max="116" width="11.42578125" style="56"/>
    <col min="117" max="117" width="11.42578125" style="1"/>
    <col min="118" max="122" width="11.42578125" style="27"/>
    <col min="123" max="123" width="11.42578125" style="299"/>
    <col min="124" max="124" width="11.42578125" style="27"/>
    <col min="125" max="128" width="11.42578125" style="1"/>
    <col min="129" max="133" width="11.42578125" style="27"/>
    <col min="134" max="134" width="11.42578125" style="299"/>
    <col min="135" max="135" width="11.42578125" style="27"/>
    <col min="136" max="138" width="11.42578125" style="1"/>
    <col min="139" max="139" width="11.42578125" style="56"/>
    <col min="140" max="140" width="11.42578125" style="1"/>
    <col min="141" max="145" width="11.42578125" style="27"/>
    <col min="146" max="146" width="11.42578125" style="299"/>
    <col min="147" max="147" width="11.42578125" style="27"/>
    <col min="148" max="150" width="11.42578125" style="1"/>
    <col min="151" max="151" width="11.42578125" style="131"/>
    <col min="152" max="152" width="11.42578125" style="1"/>
    <col min="153" max="157" width="11.42578125" style="27"/>
    <col min="158" max="158" width="11.42578125" style="299"/>
    <col min="159" max="159" width="11.42578125" style="27"/>
    <col min="160" max="163" width="11.42578125" style="1"/>
    <col min="164" max="168" width="11.42578125" style="27"/>
    <col min="169" max="169" width="11.42578125" style="299"/>
    <col min="170" max="170" width="11.42578125" style="27"/>
    <col min="171" max="173" width="11.42578125" style="1"/>
    <col min="174" max="179" width="11.42578125" style="44"/>
    <col min="180" max="180" width="11.42578125" style="299"/>
    <col min="181" max="185" width="11.42578125" style="1"/>
    <col min="186" max="190" width="11.42578125" style="27"/>
    <col min="191" max="191" width="11.42578125" style="299"/>
    <col min="192" max="192" width="11.42578125" style="27"/>
    <col min="193" max="196" width="11.42578125" style="1"/>
    <col min="197" max="201" width="11.42578125" style="27"/>
    <col min="202" max="202" width="11.42578125" style="299"/>
    <col min="203" max="203" width="11.42578125" style="27"/>
    <col min="204" max="207" width="11.42578125" style="1"/>
    <col min="208" max="212" width="11.42578125" style="27"/>
    <col min="213" max="213" width="11.42578125" style="299"/>
    <col min="214" max="214" width="11.42578125" style="27"/>
    <col min="215" max="217" width="11.42578125" style="1"/>
    <col min="218" max="218" width="11.42578125" style="129"/>
    <col min="219" max="219" width="11.42578125" style="1"/>
    <col min="220" max="224" width="11.42578125" style="27"/>
    <col min="225" max="225" width="11.42578125" style="299"/>
    <col min="226" max="226" width="11.42578125" style="27"/>
    <col min="227" max="230" width="11.42578125" style="1"/>
    <col min="231" max="235" width="11.42578125" style="27"/>
    <col min="236" max="236" width="11.42578125" style="299"/>
    <col min="237" max="237" width="11.42578125" style="27"/>
    <col min="238" max="241" width="11.42578125" style="1"/>
    <col min="242" max="246" width="11.42578125" style="27"/>
    <col min="247" max="247" width="11.42578125" style="299"/>
    <col min="248" max="248" width="11.42578125" style="27"/>
    <col min="249" max="252" width="11.42578125" style="1"/>
    <col min="253" max="257" width="11.42578125" style="27"/>
    <col min="258" max="258" width="11.42578125" style="299"/>
    <col min="259" max="259" width="11.42578125" style="27"/>
    <col min="260" max="263" width="11.42578125" style="1"/>
    <col min="264" max="268" width="11.42578125" style="27"/>
    <col min="269" max="269" width="11.42578125" style="299"/>
    <col min="270" max="270" width="11.42578125" style="27"/>
    <col min="271" max="274" width="11.42578125" style="1"/>
    <col min="275" max="279" width="11.42578125" style="27"/>
    <col min="280" max="280" width="11.42578125" style="299"/>
    <col min="281" max="281" width="11.42578125" style="27"/>
    <col min="282" max="285" width="11.42578125" style="1"/>
    <col min="286" max="290" width="11.42578125" style="27"/>
    <col min="291" max="291" width="11.42578125" style="299"/>
    <col min="292" max="292" width="11.42578125" style="27"/>
    <col min="293" max="296" width="11.42578125" style="1"/>
    <col min="297" max="301" width="11.42578125" style="27"/>
    <col min="302" max="302" width="11.42578125" style="299"/>
    <col min="303" max="303" width="11.42578125" style="27"/>
    <col min="304" max="307" width="11.42578125" style="1"/>
    <col min="308" max="312" width="11.42578125" style="27"/>
    <col min="313" max="313" width="11.42578125" style="299"/>
    <col min="314" max="314" width="11.42578125" style="27"/>
    <col min="315" max="317" width="11.42578125" style="1"/>
    <col min="318" max="318" width="11.42578125" style="131"/>
    <col min="319" max="319" width="11.42578125" style="1"/>
    <col min="320" max="324" width="11.42578125" style="27"/>
    <col min="325" max="325" width="11.42578125" style="299"/>
    <col min="326" max="326" width="11.42578125" style="27"/>
    <col min="327" max="330" width="11.42578125" style="1"/>
    <col min="331" max="335" width="11.42578125" style="27"/>
    <col min="336" max="336" width="11.42578125" style="299"/>
    <col min="337" max="337" width="11.42578125" style="27"/>
    <col min="338" max="340" width="11.42578125" style="1"/>
    <col min="341" max="341" width="11.42578125" style="131"/>
    <col min="342" max="342" width="11.42578125" style="1"/>
    <col min="343" max="347" width="11.42578125" style="27"/>
    <col min="348" max="348" width="11.42578125" style="299"/>
    <col min="349" max="349" width="11.42578125" style="27"/>
    <col min="350" max="353" width="11.42578125" style="1"/>
    <col min="354" max="358" width="11.42578125" style="27"/>
    <col min="359" max="359" width="11.42578125" style="299"/>
    <col min="360" max="360" width="11.42578125" style="27"/>
    <col min="361" max="16384" width="11.42578125" style="1"/>
  </cols>
  <sheetData>
    <row r="1" spans="1:365" ht="15" customHeight="1" x14ac:dyDescent="0.25">
      <c r="A1" s="384" t="s">
        <v>151</v>
      </c>
      <c r="B1" s="384"/>
      <c r="C1" s="385"/>
      <c r="D1" s="380" t="s">
        <v>0</v>
      </c>
      <c r="E1" s="381"/>
      <c r="F1" s="383"/>
      <c r="G1" s="45" t="s">
        <v>1</v>
      </c>
      <c r="H1" s="380" t="s">
        <v>2</v>
      </c>
      <c r="I1" s="381"/>
      <c r="J1" s="381"/>
      <c r="K1" s="381"/>
      <c r="L1" s="381"/>
      <c r="M1" s="382"/>
      <c r="N1" s="380" t="s">
        <v>3</v>
      </c>
      <c r="O1" s="381"/>
      <c r="P1" s="381"/>
      <c r="Q1" s="381"/>
      <c r="R1" s="381"/>
      <c r="S1" s="382"/>
      <c r="T1" s="373" t="s">
        <v>4</v>
      </c>
      <c r="U1" s="374"/>
      <c r="V1" s="374"/>
      <c r="W1" s="378"/>
      <c r="X1" s="64"/>
      <c r="Y1" s="64"/>
      <c r="Z1" s="380" t="s">
        <v>110</v>
      </c>
      <c r="AA1" s="381"/>
      <c r="AB1" s="381"/>
      <c r="AC1" s="381"/>
      <c r="AD1" s="381"/>
      <c r="AE1" s="382"/>
      <c r="AF1" s="380" t="s">
        <v>5</v>
      </c>
      <c r="AG1" s="381"/>
      <c r="AH1" s="381"/>
      <c r="AI1" s="381"/>
      <c r="AJ1" s="381"/>
      <c r="AK1" s="382"/>
      <c r="AL1" s="380" t="s">
        <v>6</v>
      </c>
      <c r="AM1" s="381"/>
      <c r="AN1" s="381"/>
      <c r="AO1" s="381"/>
      <c r="AP1" s="381"/>
      <c r="AQ1" s="382"/>
      <c r="AR1" s="380" t="s">
        <v>7</v>
      </c>
      <c r="AS1" s="381"/>
      <c r="AT1" s="381"/>
      <c r="AU1" s="381"/>
      <c r="AV1" s="381"/>
      <c r="AW1" s="382"/>
      <c r="AX1" s="373" t="s">
        <v>8</v>
      </c>
      <c r="AY1" s="374"/>
      <c r="AZ1" s="374"/>
      <c r="BA1" s="374"/>
      <c r="BB1" s="374"/>
      <c r="BC1" s="375"/>
      <c r="BD1" s="374" t="s">
        <v>9</v>
      </c>
      <c r="BE1" s="374"/>
      <c r="BF1" s="374"/>
      <c r="BG1" s="378"/>
      <c r="BH1" s="64"/>
      <c r="BI1" s="64"/>
      <c r="BJ1" s="380" t="s">
        <v>10</v>
      </c>
      <c r="BK1" s="381"/>
      <c r="BL1" s="381"/>
      <c r="BM1" s="381"/>
      <c r="BN1" s="381"/>
      <c r="BO1" s="382"/>
      <c r="BP1" s="380" t="s">
        <v>11</v>
      </c>
      <c r="BQ1" s="381"/>
      <c r="BR1" s="381"/>
      <c r="BS1" s="381"/>
      <c r="BT1" s="381"/>
      <c r="BU1" s="381"/>
      <c r="BV1" s="381"/>
      <c r="BW1" s="381"/>
      <c r="BX1" s="381"/>
      <c r="BY1" s="381"/>
      <c r="BZ1" s="382"/>
      <c r="CA1" s="53" t="s">
        <v>12</v>
      </c>
      <c r="CB1" s="54"/>
      <c r="CC1" s="54"/>
      <c r="CD1" s="54"/>
      <c r="CE1" s="54"/>
      <c r="CF1" s="54"/>
      <c r="CG1" s="54"/>
      <c r="CH1" s="54"/>
      <c r="CI1" s="54"/>
      <c r="CJ1" s="54"/>
      <c r="CK1" s="55"/>
      <c r="CL1" s="380" t="s">
        <v>13</v>
      </c>
      <c r="CM1" s="381"/>
      <c r="CN1" s="381"/>
      <c r="CO1" s="381"/>
      <c r="CP1" s="381"/>
      <c r="CQ1" s="381"/>
      <c r="CR1" s="381"/>
      <c r="CS1" s="381"/>
      <c r="CT1" s="381"/>
      <c r="CU1" s="381"/>
      <c r="CV1" s="381"/>
      <c r="CW1" s="382"/>
      <c r="CX1" s="376" t="s">
        <v>14</v>
      </c>
      <c r="CY1" s="372"/>
      <c r="CZ1" s="372"/>
      <c r="DA1" s="372"/>
      <c r="DB1" s="372"/>
      <c r="DC1" s="372"/>
      <c r="DD1" s="372"/>
      <c r="DE1" s="372"/>
      <c r="DF1" s="372"/>
      <c r="DG1" s="372"/>
      <c r="DH1" s="372"/>
      <c r="DI1" s="373" t="s">
        <v>15</v>
      </c>
      <c r="DJ1" s="374"/>
      <c r="DK1" s="374"/>
      <c r="DL1" s="374"/>
      <c r="DM1" s="374"/>
      <c r="DN1" s="374"/>
      <c r="DO1" s="374"/>
      <c r="DP1" s="374"/>
      <c r="DQ1" s="374"/>
      <c r="DR1" s="374"/>
      <c r="DS1" s="374"/>
      <c r="DT1" s="375"/>
      <c r="DU1" s="372" t="s">
        <v>16</v>
      </c>
      <c r="DV1" s="372"/>
      <c r="DW1" s="372"/>
      <c r="DX1" s="372"/>
      <c r="DY1" s="372"/>
      <c r="DZ1" s="372"/>
      <c r="EA1" s="372"/>
      <c r="EB1" s="372"/>
      <c r="EC1" s="372"/>
      <c r="ED1" s="372"/>
      <c r="EE1" s="377"/>
      <c r="EF1" s="374" t="s">
        <v>17</v>
      </c>
      <c r="EG1" s="374"/>
      <c r="EH1" s="374"/>
      <c r="EI1" s="374"/>
      <c r="EJ1" s="374"/>
      <c r="EK1" s="374"/>
      <c r="EL1" s="374"/>
      <c r="EM1" s="374"/>
      <c r="EN1" s="374"/>
      <c r="EO1" s="374"/>
      <c r="EP1" s="374"/>
      <c r="EQ1" s="374"/>
      <c r="ER1" s="376" t="s">
        <v>18</v>
      </c>
      <c r="ES1" s="372"/>
      <c r="ET1" s="372"/>
      <c r="EU1" s="372"/>
      <c r="EV1" s="372"/>
      <c r="EW1" s="372"/>
      <c r="EX1" s="372"/>
      <c r="EY1" s="372"/>
      <c r="EZ1" s="372"/>
      <c r="FA1" s="372"/>
      <c r="FB1" s="372"/>
      <c r="FC1" s="377"/>
      <c r="FD1" s="374" t="s">
        <v>19</v>
      </c>
      <c r="FE1" s="374"/>
      <c r="FF1" s="374"/>
      <c r="FG1" s="374"/>
      <c r="FH1" s="374"/>
      <c r="FI1" s="374"/>
      <c r="FJ1" s="374"/>
      <c r="FK1" s="374"/>
      <c r="FL1" s="374"/>
      <c r="FM1" s="374"/>
      <c r="FN1" s="374"/>
      <c r="FO1" s="376" t="s">
        <v>20</v>
      </c>
      <c r="FP1" s="372"/>
      <c r="FQ1" s="372"/>
      <c r="FR1" s="372"/>
      <c r="FS1" s="372"/>
      <c r="FT1" s="372"/>
      <c r="FU1" s="372"/>
      <c r="FV1" s="372"/>
      <c r="FW1" s="372"/>
      <c r="FX1" s="372"/>
      <c r="FY1" s="377"/>
      <c r="FZ1" s="374" t="s">
        <v>21</v>
      </c>
      <c r="GA1" s="374"/>
      <c r="GB1" s="374"/>
      <c r="GC1" s="374"/>
      <c r="GD1" s="374"/>
      <c r="GE1" s="374"/>
      <c r="GF1" s="374"/>
      <c r="GG1" s="374"/>
      <c r="GH1" s="374"/>
      <c r="GI1" s="374"/>
      <c r="GJ1" s="374"/>
      <c r="GK1" s="376" t="s">
        <v>22</v>
      </c>
      <c r="GL1" s="372"/>
      <c r="GM1" s="372"/>
      <c r="GN1" s="372"/>
      <c r="GO1" s="372"/>
      <c r="GP1" s="372"/>
      <c r="GQ1" s="372"/>
      <c r="GR1" s="372"/>
      <c r="GS1" s="372"/>
      <c r="GT1" s="372"/>
      <c r="GU1" s="377"/>
      <c r="GV1" s="373" t="s">
        <v>23</v>
      </c>
      <c r="GW1" s="374"/>
      <c r="GX1" s="374"/>
      <c r="GY1" s="374"/>
      <c r="GZ1" s="374"/>
      <c r="HA1" s="374"/>
      <c r="HB1" s="374"/>
      <c r="HC1" s="374"/>
      <c r="HD1" s="374"/>
      <c r="HE1" s="374"/>
      <c r="HF1" s="375"/>
      <c r="HG1" s="372" t="s">
        <v>24</v>
      </c>
      <c r="HH1" s="372"/>
      <c r="HI1" s="372"/>
      <c r="HJ1" s="372"/>
      <c r="HK1" s="372"/>
      <c r="HL1" s="372"/>
      <c r="HM1" s="372"/>
      <c r="HN1" s="372"/>
      <c r="HO1" s="372"/>
      <c r="HP1" s="372"/>
      <c r="HQ1" s="372"/>
      <c r="HR1" s="372"/>
      <c r="HS1" s="373" t="s">
        <v>25</v>
      </c>
      <c r="HT1" s="374"/>
      <c r="HU1" s="374"/>
      <c r="HV1" s="374"/>
      <c r="HW1" s="374"/>
      <c r="HX1" s="374"/>
      <c r="HY1" s="374"/>
      <c r="HZ1" s="374"/>
      <c r="IA1" s="374"/>
      <c r="IB1" s="374"/>
      <c r="IC1" s="375"/>
      <c r="ID1" s="372" t="s">
        <v>26</v>
      </c>
      <c r="IE1" s="372"/>
      <c r="IF1" s="372"/>
      <c r="IG1" s="372"/>
      <c r="IH1" s="372"/>
      <c r="II1" s="372"/>
      <c r="IJ1" s="372"/>
      <c r="IK1" s="372"/>
      <c r="IL1" s="372"/>
      <c r="IM1" s="372"/>
      <c r="IN1" s="372"/>
      <c r="IO1" s="373" t="s">
        <v>27</v>
      </c>
      <c r="IP1" s="374"/>
      <c r="IQ1" s="374"/>
      <c r="IR1" s="374"/>
      <c r="IS1" s="374"/>
      <c r="IT1" s="374"/>
      <c r="IU1" s="374"/>
      <c r="IV1" s="374"/>
      <c r="IW1" s="374"/>
      <c r="IX1" s="374"/>
      <c r="IY1" s="375"/>
      <c r="IZ1" s="372" t="s">
        <v>28</v>
      </c>
      <c r="JA1" s="372"/>
      <c r="JB1" s="372"/>
      <c r="JC1" s="372"/>
      <c r="JD1" s="372"/>
      <c r="JE1" s="372"/>
      <c r="JF1" s="372"/>
      <c r="JG1" s="372"/>
      <c r="JH1" s="372"/>
      <c r="JI1" s="372"/>
      <c r="JJ1" s="372"/>
      <c r="JK1" s="373" t="s">
        <v>29</v>
      </c>
      <c r="JL1" s="374"/>
      <c r="JM1" s="374"/>
      <c r="JN1" s="374"/>
      <c r="JO1" s="374"/>
      <c r="JP1" s="374"/>
      <c r="JQ1" s="374"/>
      <c r="JR1" s="374"/>
      <c r="JS1" s="374"/>
      <c r="JT1" s="374"/>
      <c r="JU1" s="375"/>
      <c r="JV1" s="372" t="s">
        <v>30</v>
      </c>
      <c r="JW1" s="372"/>
      <c r="JX1" s="372"/>
      <c r="JY1" s="372"/>
      <c r="JZ1" s="372"/>
      <c r="KA1" s="372"/>
      <c r="KB1" s="372"/>
      <c r="KC1" s="372"/>
      <c r="KD1" s="372"/>
      <c r="KE1" s="372"/>
      <c r="KF1" s="372"/>
      <c r="KG1" s="373" t="s">
        <v>31</v>
      </c>
      <c r="KH1" s="374"/>
      <c r="KI1" s="374"/>
      <c r="KJ1" s="374"/>
      <c r="KK1" s="374"/>
      <c r="KL1" s="374"/>
      <c r="KM1" s="374"/>
      <c r="KN1" s="374"/>
      <c r="KO1" s="374"/>
      <c r="KP1" s="374"/>
      <c r="KQ1" s="375"/>
      <c r="KR1" s="372" t="s">
        <v>32</v>
      </c>
      <c r="KS1" s="372"/>
      <c r="KT1" s="372"/>
      <c r="KU1" s="372"/>
      <c r="KV1" s="372"/>
      <c r="KW1" s="372"/>
      <c r="KX1" s="372"/>
      <c r="KY1" s="372"/>
      <c r="KZ1" s="372"/>
      <c r="LA1" s="372"/>
      <c r="LB1" s="372"/>
      <c r="LC1" s="373" t="s">
        <v>33</v>
      </c>
      <c r="LD1" s="374"/>
      <c r="LE1" s="374"/>
      <c r="LF1" s="374"/>
      <c r="LG1" s="374"/>
      <c r="LH1" s="374"/>
      <c r="LI1" s="374"/>
      <c r="LJ1" s="374"/>
      <c r="LK1" s="374"/>
      <c r="LL1" s="374"/>
      <c r="LM1" s="374"/>
      <c r="LN1" s="375"/>
      <c r="LO1" s="372" t="s">
        <v>34</v>
      </c>
      <c r="LP1" s="372"/>
      <c r="LQ1" s="372"/>
      <c r="LR1" s="372"/>
      <c r="LS1" s="372"/>
      <c r="LT1" s="372"/>
      <c r="LU1" s="372"/>
      <c r="LV1" s="372"/>
      <c r="LW1" s="372"/>
      <c r="LX1" s="372"/>
      <c r="LY1" s="372"/>
      <c r="LZ1" s="373" t="s">
        <v>35</v>
      </c>
      <c r="MA1" s="374"/>
      <c r="MB1" s="374"/>
      <c r="MC1" s="374"/>
      <c r="MD1" s="374"/>
      <c r="ME1" s="374"/>
      <c r="MF1" s="374"/>
      <c r="MG1" s="374"/>
      <c r="MH1" s="374"/>
      <c r="MI1" s="374"/>
      <c r="MJ1" s="374"/>
      <c r="MK1" s="375"/>
      <c r="ML1" s="376" t="s">
        <v>36</v>
      </c>
      <c r="MM1" s="372"/>
      <c r="MN1" s="372"/>
      <c r="MO1" s="372"/>
      <c r="MP1" s="372"/>
      <c r="MQ1" s="372"/>
      <c r="MR1" s="372"/>
      <c r="MS1" s="372"/>
      <c r="MT1" s="372"/>
      <c r="MU1" s="372"/>
      <c r="MV1" s="377"/>
      <c r="MW1" s="354"/>
      <c r="MX1" s="354"/>
      <c r="MY1" s="354"/>
      <c r="MZ1" s="354"/>
      <c r="NA1" s="354"/>
    </row>
    <row r="2" spans="1:365" s="2" customFormat="1" ht="22.5" customHeight="1" x14ac:dyDescent="0.2">
      <c r="A2" s="31" t="s">
        <v>37</v>
      </c>
      <c r="B2" s="368" t="s">
        <v>156</v>
      </c>
      <c r="C2" s="368"/>
      <c r="D2" s="20" t="s">
        <v>38</v>
      </c>
      <c r="E2" s="8" t="s">
        <v>39</v>
      </c>
      <c r="F2" s="7" t="s">
        <v>40</v>
      </c>
      <c r="G2" s="9"/>
      <c r="H2" s="32" t="s">
        <v>41</v>
      </c>
      <c r="I2" s="35" t="s">
        <v>42</v>
      </c>
      <c r="J2" s="35" t="s">
        <v>43</v>
      </c>
      <c r="K2" s="33" t="s">
        <v>44</v>
      </c>
      <c r="L2" s="15" t="s">
        <v>45</v>
      </c>
      <c r="M2" s="25" t="s">
        <v>46</v>
      </c>
      <c r="N2" s="20" t="s">
        <v>47</v>
      </c>
      <c r="O2" s="8" t="s">
        <v>48</v>
      </c>
      <c r="P2" s="8" t="s">
        <v>49</v>
      </c>
      <c r="Q2" s="7" t="s">
        <v>50</v>
      </c>
      <c r="R2" s="15" t="s">
        <v>83</v>
      </c>
      <c r="S2" s="15" t="s">
        <v>46</v>
      </c>
      <c r="T2" s="20" t="s">
        <v>47</v>
      </c>
      <c r="U2" s="8" t="s">
        <v>48</v>
      </c>
      <c r="V2" s="8" t="s">
        <v>49</v>
      </c>
      <c r="W2" s="7" t="s">
        <v>50</v>
      </c>
      <c r="X2" s="15" t="s">
        <v>83</v>
      </c>
      <c r="Y2" s="15" t="s">
        <v>46</v>
      </c>
      <c r="Z2" s="37" t="s">
        <v>47</v>
      </c>
      <c r="AA2" s="15" t="s">
        <v>48</v>
      </c>
      <c r="AB2" s="15" t="s">
        <v>49</v>
      </c>
      <c r="AC2" s="57" t="s">
        <v>50</v>
      </c>
      <c r="AD2" s="15" t="s">
        <v>83</v>
      </c>
      <c r="AE2" s="25" t="s">
        <v>46</v>
      </c>
      <c r="AF2" s="20" t="s">
        <v>47</v>
      </c>
      <c r="AG2" s="8" t="s">
        <v>48</v>
      </c>
      <c r="AH2" s="8" t="s">
        <v>49</v>
      </c>
      <c r="AI2" s="7" t="s">
        <v>50</v>
      </c>
      <c r="AJ2" s="15" t="s">
        <v>83</v>
      </c>
      <c r="AK2" s="15" t="s">
        <v>46</v>
      </c>
      <c r="AL2" s="37" t="s">
        <v>47</v>
      </c>
      <c r="AM2" s="15" t="s">
        <v>48</v>
      </c>
      <c r="AN2" s="15" t="s">
        <v>49</v>
      </c>
      <c r="AO2" s="57" t="s">
        <v>50</v>
      </c>
      <c r="AP2" s="15" t="s">
        <v>83</v>
      </c>
      <c r="AQ2" s="15" t="s">
        <v>46</v>
      </c>
      <c r="AR2" s="37" t="s">
        <v>47</v>
      </c>
      <c r="AS2" s="15" t="s">
        <v>48</v>
      </c>
      <c r="AT2" s="15" t="s">
        <v>49</v>
      </c>
      <c r="AU2" s="57" t="s">
        <v>50</v>
      </c>
      <c r="AV2" s="15" t="s">
        <v>83</v>
      </c>
      <c r="AW2" s="15" t="s">
        <v>46</v>
      </c>
      <c r="AX2" s="20" t="s">
        <v>47</v>
      </c>
      <c r="AY2" s="8" t="s">
        <v>48</v>
      </c>
      <c r="AZ2" s="8" t="s">
        <v>49</v>
      </c>
      <c r="BA2" s="7" t="s">
        <v>50</v>
      </c>
      <c r="BB2" s="15" t="s">
        <v>83</v>
      </c>
      <c r="BC2" s="25" t="s">
        <v>46</v>
      </c>
      <c r="BD2" s="20" t="s">
        <v>47</v>
      </c>
      <c r="BE2" s="8" t="s">
        <v>48</v>
      </c>
      <c r="BF2" s="8" t="s">
        <v>49</v>
      </c>
      <c r="BG2" s="7" t="s">
        <v>50</v>
      </c>
      <c r="BH2" s="15" t="s">
        <v>83</v>
      </c>
      <c r="BI2" s="15" t="s">
        <v>46</v>
      </c>
      <c r="BJ2" s="37" t="s">
        <v>47</v>
      </c>
      <c r="BK2" s="15" t="s">
        <v>48</v>
      </c>
      <c r="BL2" s="15" t="s">
        <v>49</v>
      </c>
      <c r="BM2" s="15" t="s">
        <v>50</v>
      </c>
      <c r="BN2" s="15" t="s">
        <v>83</v>
      </c>
      <c r="BO2" s="15" t="s">
        <v>46</v>
      </c>
      <c r="BP2" s="37" t="s">
        <v>47</v>
      </c>
      <c r="BQ2" s="15" t="s">
        <v>48</v>
      </c>
      <c r="BR2" s="15" t="s">
        <v>49</v>
      </c>
      <c r="BS2" s="57" t="s">
        <v>50</v>
      </c>
      <c r="BT2" s="39" t="s">
        <v>41</v>
      </c>
      <c r="BU2" s="35" t="s">
        <v>42</v>
      </c>
      <c r="BV2" s="35" t="s">
        <v>43</v>
      </c>
      <c r="BW2" s="43" t="s">
        <v>44</v>
      </c>
      <c r="BX2" s="15" t="s">
        <v>83</v>
      </c>
      <c r="BY2" s="15" t="s">
        <v>155</v>
      </c>
      <c r="BZ2" s="41" t="s">
        <v>153</v>
      </c>
      <c r="CA2" s="20" t="s">
        <v>47</v>
      </c>
      <c r="CB2" s="8" t="s">
        <v>48</v>
      </c>
      <c r="CC2" s="8" t="s">
        <v>49</v>
      </c>
      <c r="CD2" s="7" t="s">
        <v>50</v>
      </c>
      <c r="CE2" s="91" t="s">
        <v>41</v>
      </c>
      <c r="CF2" s="40" t="s">
        <v>52</v>
      </c>
      <c r="CG2" s="40" t="s">
        <v>53</v>
      </c>
      <c r="CH2" s="43" t="s">
        <v>44</v>
      </c>
      <c r="CI2" s="15" t="s">
        <v>83</v>
      </c>
      <c r="CJ2" s="15" t="s">
        <v>155</v>
      </c>
      <c r="CK2" s="41" t="s">
        <v>153</v>
      </c>
      <c r="CL2" s="20" t="s">
        <v>47</v>
      </c>
      <c r="CM2" s="8" t="s">
        <v>48</v>
      </c>
      <c r="CN2" s="8" t="s">
        <v>49</v>
      </c>
      <c r="CO2" s="8" t="s">
        <v>54</v>
      </c>
      <c r="CP2" s="7" t="s">
        <v>50</v>
      </c>
      <c r="CQ2" s="91" t="s">
        <v>41</v>
      </c>
      <c r="CR2" s="35" t="s">
        <v>42</v>
      </c>
      <c r="CS2" s="35" t="s">
        <v>43</v>
      </c>
      <c r="CT2" s="43" t="s">
        <v>44</v>
      </c>
      <c r="CU2" s="15" t="s">
        <v>83</v>
      </c>
      <c r="CV2" s="15" t="s">
        <v>155</v>
      </c>
      <c r="CW2" s="41" t="s">
        <v>153</v>
      </c>
      <c r="CX2" s="20" t="s">
        <v>47</v>
      </c>
      <c r="CY2" s="8" t="s">
        <v>48</v>
      </c>
      <c r="CZ2" s="8" t="s">
        <v>49</v>
      </c>
      <c r="DA2" s="7" t="s">
        <v>50</v>
      </c>
      <c r="DB2" s="39" t="s">
        <v>41</v>
      </c>
      <c r="DC2" s="40" t="s">
        <v>52</v>
      </c>
      <c r="DD2" s="40" t="s">
        <v>53</v>
      </c>
      <c r="DE2" s="43" t="s">
        <v>44</v>
      </c>
      <c r="DF2" s="15" t="s">
        <v>83</v>
      </c>
      <c r="DG2" s="15" t="s">
        <v>155</v>
      </c>
      <c r="DH2" s="41" t="s">
        <v>153</v>
      </c>
      <c r="DI2" s="20" t="s">
        <v>47</v>
      </c>
      <c r="DJ2" s="8" t="s">
        <v>48</v>
      </c>
      <c r="DK2" s="8" t="s">
        <v>49</v>
      </c>
      <c r="DL2" s="8" t="s">
        <v>54</v>
      </c>
      <c r="DM2" s="7" t="s">
        <v>50</v>
      </c>
      <c r="DN2" s="39" t="s">
        <v>41</v>
      </c>
      <c r="DO2" s="35" t="s">
        <v>42</v>
      </c>
      <c r="DP2" s="35" t="s">
        <v>43</v>
      </c>
      <c r="DQ2" s="43" t="s">
        <v>44</v>
      </c>
      <c r="DR2" s="15" t="s">
        <v>83</v>
      </c>
      <c r="DS2" s="15" t="s">
        <v>155</v>
      </c>
      <c r="DT2" s="41" t="s">
        <v>153</v>
      </c>
      <c r="DU2" s="20" t="s">
        <v>47</v>
      </c>
      <c r="DV2" s="8" t="s">
        <v>48</v>
      </c>
      <c r="DW2" s="8" t="s">
        <v>49</v>
      </c>
      <c r="DX2" s="7" t="s">
        <v>50</v>
      </c>
      <c r="DY2" s="34" t="s">
        <v>41</v>
      </c>
      <c r="DZ2" s="35" t="s">
        <v>52</v>
      </c>
      <c r="EA2" s="35" t="s">
        <v>53</v>
      </c>
      <c r="EB2" s="36" t="s">
        <v>44</v>
      </c>
      <c r="EC2" s="15" t="s">
        <v>83</v>
      </c>
      <c r="ED2" s="15" t="s">
        <v>155</v>
      </c>
      <c r="EE2" s="41" t="s">
        <v>153</v>
      </c>
      <c r="EF2" s="20" t="s">
        <v>47</v>
      </c>
      <c r="EG2" s="8" t="s">
        <v>48</v>
      </c>
      <c r="EH2" s="8" t="s">
        <v>49</v>
      </c>
      <c r="EI2" s="8" t="s">
        <v>54</v>
      </c>
      <c r="EJ2" s="7" t="s">
        <v>50</v>
      </c>
      <c r="EK2" s="94" t="s">
        <v>41</v>
      </c>
      <c r="EL2" s="35" t="s">
        <v>42</v>
      </c>
      <c r="EM2" s="35" t="s">
        <v>43</v>
      </c>
      <c r="EN2" s="36" t="s">
        <v>44</v>
      </c>
      <c r="EO2" s="15" t="s">
        <v>83</v>
      </c>
      <c r="EP2" s="15" t="s">
        <v>155</v>
      </c>
      <c r="EQ2" s="41" t="s">
        <v>153</v>
      </c>
      <c r="ER2" s="20" t="s">
        <v>47</v>
      </c>
      <c r="ES2" s="8" t="s">
        <v>48</v>
      </c>
      <c r="ET2" s="8" t="s">
        <v>49</v>
      </c>
      <c r="EU2" s="8" t="s">
        <v>108</v>
      </c>
      <c r="EV2" s="7" t="s">
        <v>50</v>
      </c>
      <c r="EW2" s="34" t="s">
        <v>41</v>
      </c>
      <c r="EX2" s="35" t="s">
        <v>52</v>
      </c>
      <c r="EY2" s="35" t="s">
        <v>53</v>
      </c>
      <c r="EZ2" s="36" t="s">
        <v>44</v>
      </c>
      <c r="FA2" s="38" t="s">
        <v>51</v>
      </c>
      <c r="FB2" s="15" t="s">
        <v>154</v>
      </c>
      <c r="FC2" s="41" t="s">
        <v>153</v>
      </c>
      <c r="FD2" s="20" t="s">
        <v>47</v>
      </c>
      <c r="FE2" s="8" t="s">
        <v>48</v>
      </c>
      <c r="FF2" s="8" t="s">
        <v>49</v>
      </c>
      <c r="FG2" s="7" t="s">
        <v>50</v>
      </c>
      <c r="FH2" s="34" t="s">
        <v>41</v>
      </c>
      <c r="FI2" s="35" t="s">
        <v>42</v>
      </c>
      <c r="FJ2" s="35" t="s">
        <v>43</v>
      </c>
      <c r="FK2" s="36" t="s">
        <v>44</v>
      </c>
      <c r="FL2" s="38" t="s">
        <v>51</v>
      </c>
      <c r="FM2" s="15" t="s">
        <v>154</v>
      </c>
      <c r="FN2" s="41" t="s">
        <v>153</v>
      </c>
      <c r="FO2" s="20" t="s">
        <v>47</v>
      </c>
      <c r="FP2" s="8" t="s">
        <v>48</v>
      </c>
      <c r="FQ2" s="8" t="s">
        <v>49</v>
      </c>
      <c r="FR2" s="7" t="s">
        <v>50</v>
      </c>
      <c r="FS2" s="34" t="s">
        <v>41</v>
      </c>
      <c r="FT2" s="35" t="s">
        <v>42</v>
      </c>
      <c r="FU2" s="35" t="s">
        <v>53</v>
      </c>
      <c r="FV2" s="36" t="s">
        <v>44</v>
      </c>
      <c r="FW2" s="38" t="s">
        <v>51</v>
      </c>
      <c r="FX2" s="15" t="s">
        <v>154</v>
      </c>
      <c r="FY2" s="41" t="s">
        <v>153</v>
      </c>
      <c r="FZ2" s="20" t="s">
        <v>47</v>
      </c>
      <c r="GA2" s="8" t="s">
        <v>48</v>
      </c>
      <c r="GB2" s="8" t="s">
        <v>49</v>
      </c>
      <c r="GC2" s="7" t="s">
        <v>50</v>
      </c>
      <c r="GD2" s="34" t="s">
        <v>41</v>
      </c>
      <c r="GE2" s="35" t="s">
        <v>42</v>
      </c>
      <c r="GF2" s="35" t="s">
        <v>53</v>
      </c>
      <c r="GG2" s="36" t="s">
        <v>44</v>
      </c>
      <c r="GH2" s="38" t="s">
        <v>51</v>
      </c>
      <c r="GI2" s="15" t="s">
        <v>154</v>
      </c>
      <c r="GJ2" s="41" t="s">
        <v>153</v>
      </c>
      <c r="GK2" s="20" t="s">
        <v>47</v>
      </c>
      <c r="GL2" s="8" t="s">
        <v>48</v>
      </c>
      <c r="GM2" s="8" t="s">
        <v>49</v>
      </c>
      <c r="GN2" s="7" t="s">
        <v>50</v>
      </c>
      <c r="GO2" s="34" t="s">
        <v>41</v>
      </c>
      <c r="GP2" s="35" t="s">
        <v>42</v>
      </c>
      <c r="GQ2" s="35" t="s">
        <v>43</v>
      </c>
      <c r="GR2" s="36" t="s">
        <v>44</v>
      </c>
      <c r="GS2" s="38" t="s">
        <v>51</v>
      </c>
      <c r="GT2" s="15" t="s">
        <v>154</v>
      </c>
      <c r="GU2" s="41" t="s">
        <v>153</v>
      </c>
      <c r="GV2" s="20" t="s">
        <v>47</v>
      </c>
      <c r="GW2" s="8" t="s">
        <v>48</v>
      </c>
      <c r="GX2" s="8" t="s">
        <v>49</v>
      </c>
      <c r="GY2" s="7" t="s">
        <v>50</v>
      </c>
      <c r="GZ2" s="34" t="s">
        <v>41</v>
      </c>
      <c r="HA2" s="35" t="s">
        <v>52</v>
      </c>
      <c r="HB2" s="35" t="s">
        <v>53</v>
      </c>
      <c r="HC2" s="36" t="s">
        <v>44</v>
      </c>
      <c r="HD2" s="38" t="s">
        <v>51</v>
      </c>
      <c r="HE2" s="15" t="s">
        <v>154</v>
      </c>
      <c r="HF2" s="41" t="s">
        <v>153</v>
      </c>
      <c r="HG2" s="20" t="s">
        <v>47</v>
      </c>
      <c r="HH2" s="8" t="s">
        <v>48</v>
      </c>
      <c r="HI2" s="8" t="s">
        <v>49</v>
      </c>
      <c r="HJ2" s="8" t="s">
        <v>108</v>
      </c>
      <c r="HK2" s="7" t="s">
        <v>50</v>
      </c>
      <c r="HL2" s="34" t="s">
        <v>41</v>
      </c>
      <c r="HM2" s="35" t="s">
        <v>42</v>
      </c>
      <c r="HN2" s="35" t="s">
        <v>43</v>
      </c>
      <c r="HO2" s="36" t="s">
        <v>44</v>
      </c>
      <c r="HP2" s="38" t="s">
        <v>51</v>
      </c>
      <c r="HQ2" s="15" t="s">
        <v>155</v>
      </c>
      <c r="HR2" s="41" t="s">
        <v>153</v>
      </c>
      <c r="HS2" s="20" t="s">
        <v>47</v>
      </c>
      <c r="HT2" s="8" t="s">
        <v>48</v>
      </c>
      <c r="HU2" s="8" t="s">
        <v>49</v>
      </c>
      <c r="HV2" s="7" t="s">
        <v>50</v>
      </c>
      <c r="HW2" s="34" t="s">
        <v>41</v>
      </c>
      <c r="HX2" s="35" t="s">
        <v>52</v>
      </c>
      <c r="HY2" s="35" t="s">
        <v>53</v>
      </c>
      <c r="HZ2" s="36" t="s">
        <v>44</v>
      </c>
      <c r="IA2" s="38" t="s">
        <v>51</v>
      </c>
      <c r="IB2" s="15" t="s">
        <v>154</v>
      </c>
      <c r="IC2" s="41" t="s">
        <v>153</v>
      </c>
      <c r="ID2" s="20" t="s">
        <v>47</v>
      </c>
      <c r="IE2" s="8" t="s">
        <v>48</v>
      </c>
      <c r="IF2" s="8" t="s">
        <v>49</v>
      </c>
      <c r="IG2" s="7" t="s">
        <v>50</v>
      </c>
      <c r="IH2" s="34" t="s">
        <v>41</v>
      </c>
      <c r="II2" s="35" t="s">
        <v>42</v>
      </c>
      <c r="IJ2" s="35" t="s">
        <v>43</v>
      </c>
      <c r="IK2" s="36" t="s">
        <v>44</v>
      </c>
      <c r="IL2" s="38" t="s">
        <v>51</v>
      </c>
      <c r="IM2" s="15" t="s">
        <v>155</v>
      </c>
      <c r="IN2" s="41" t="s">
        <v>153</v>
      </c>
      <c r="IO2" s="20" t="s">
        <v>47</v>
      </c>
      <c r="IP2" s="8" t="s">
        <v>48</v>
      </c>
      <c r="IQ2" s="8" t="s">
        <v>49</v>
      </c>
      <c r="IR2" s="7" t="s">
        <v>50</v>
      </c>
      <c r="IS2" s="34" t="s">
        <v>41</v>
      </c>
      <c r="IT2" s="35" t="s">
        <v>42</v>
      </c>
      <c r="IU2" s="35" t="s">
        <v>43</v>
      </c>
      <c r="IV2" s="36" t="s">
        <v>44</v>
      </c>
      <c r="IW2" s="38" t="s">
        <v>51</v>
      </c>
      <c r="IX2" s="15" t="s">
        <v>154</v>
      </c>
      <c r="IY2" s="41" t="s">
        <v>153</v>
      </c>
      <c r="IZ2" s="20" t="s">
        <v>47</v>
      </c>
      <c r="JA2" s="8" t="s">
        <v>48</v>
      </c>
      <c r="JB2" s="8" t="s">
        <v>49</v>
      </c>
      <c r="JC2" s="7" t="s">
        <v>50</v>
      </c>
      <c r="JD2" s="34" t="s">
        <v>41</v>
      </c>
      <c r="JE2" s="35" t="s">
        <v>42</v>
      </c>
      <c r="JF2" s="35" t="s">
        <v>43</v>
      </c>
      <c r="JG2" s="36" t="s">
        <v>44</v>
      </c>
      <c r="JH2" s="38" t="s">
        <v>51</v>
      </c>
      <c r="JI2" s="15" t="s">
        <v>155</v>
      </c>
      <c r="JJ2" s="41" t="s">
        <v>153</v>
      </c>
      <c r="JK2" s="20" t="s">
        <v>47</v>
      </c>
      <c r="JL2" s="8" t="s">
        <v>48</v>
      </c>
      <c r="JM2" s="8" t="s">
        <v>49</v>
      </c>
      <c r="JN2" s="7" t="s">
        <v>50</v>
      </c>
      <c r="JO2" s="34" t="s">
        <v>41</v>
      </c>
      <c r="JP2" s="35" t="s">
        <v>42</v>
      </c>
      <c r="JQ2" s="35" t="s">
        <v>43</v>
      </c>
      <c r="JR2" s="36" t="s">
        <v>44</v>
      </c>
      <c r="JS2" s="38" t="s">
        <v>51</v>
      </c>
      <c r="JT2" s="15" t="s">
        <v>154</v>
      </c>
      <c r="JU2" s="41" t="s">
        <v>153</v>
      </c>
      <c r="JV2" s="20" t="s">
        <v>47</v>
      </c>
      <c r="JW2" s="8" t="s">
        <v>48</v>
      </c>
      <c r="JX2" s="8" t="s">
        <v>49</v>
      </c>
      <c r="JY2" s="7" t="s">
        <v>50</v>
      </c>
      <c r="JZ2" s="34" t="s">
        <v>41</v>
      </c>
      <c r="KA2" s="35" t="s">
        <v>42</v>
      </c>
      <c r="KB2" s="35" t="s">
        <v>43</v>
      </c>
      <c r="KC2" s="36" t="s">
        <v>44</v>
      </c>
      <c r="KD2" s="38" t="s">
        <v>51</v>
      </c>
      <c r="KE2" s="15" t="s">
        <v>154</v>
      </c>
      <c r="KF2" s="41" t="s">
        <v>153</v>
      </c>
      <c r="KG2" s="20" t="s">
        <v>47</v>
      </c>
      <c r="KH2" s="8" t="s">
        <v>48</v>
      </c>
      <c r="KI2" s="8" t="s">
        <v>49</v>
      </c>
      <c r="KJ2" s="7" t="s">
        <v>50</v>
      </c>
      <c r="KK2" s="34" t="s">
        <v>41</v>
      </c>
      <c r="KL2" s="35" t="s">
        <v>52</v>
      </c>
      <c r="KM2" s="35" t="s">
        <v>53</v>
      </c>
      <c r="KN2" s="36" t="s">
        <v>44</v>
      </c>
      <c r="KO2" s="38" t="s">
        <v>51</v>
      </c>
      <c r="KP2" s="15" t="s">
        <v>154</v>
      </c>
      <c r="KQ2" s="41" t="s">
        <v>153</v>
      </c>
      <c r="KR2" s="8" t="s">
        <v>55</v>
      </c>
      <c r="KS2" s="8" t="s">
        <v>48</v>
      </c>
      <c r="KT2" s="8" t="s">
        <v>49</v>
      </c>
      <c r="KU2" s="7" t="s">
        <v>50</v>
      </c>
      <c r="KV2" s="34" t="s">
        <v>41</v>
      </c>
      <c r="KW2" s="35" t="s">
        <v>42</v>
      </c>
      <c r="KX2" s="35" t="s">
        <v>43</v>
      </c>
      <c r="KY2" s="36" t="s">
        <v>44</v>
      </c>
      <c r="KZ2" s="38" t="s">
        <v>51</v>
      </c>
      <c r="LA2" s="15" t="s">
        <v>154</v>
      </c>
      <c r="LB2" s="41" t="s">
        <v>153</v>
      </c>
      <c r="LC2" s="20" t="s">
        <v>47</v>
      </c>
      <c r="LD2" s="8" t="s">
        <v>48</v>
      </c>
      <c r="LE2" s="8" t="s">
        <v>49</v>
      </c>
      <c r="LF2" s="8" t="s">
        <v>108</v>
      </c>
      <c r="LG2" s="7" t="s">
        <v>50</v>
      </c>
      <c r="LH2" s="34" t="s">
        <v>41</v>
      </c>
      <c r="LI2" s="35" t="s">
        <v>42</v>
      </c>
      <c r="LJ2" s="35" t="s">
        <v>43</v>
      </c>
      <c r="LK2" s="36" t="s">
        <v>44</v>
      </c>
      <c r="LL2" s="47" t="s">
        <v>51</v>
      </c>
      <c r="LM2" s="15" t="s">
        <v>154</v>
      </c>
      <c r="LN2" s="41" t="s">
        <v>153</v>
      </c>
      <c r="LO2" s="8" t="s">
        <v>47</v>
      </c>
      <c r="LP2" s="8" t="s">
        <v>56</v>
      </c>
      <c r="LQ2" s="8" t="s">
        <v>57</v>
      </c>
      <c r="LR2" s="2" t="s">
        <v>58</v>
      </c>
      <c r="LS2" s="34" t="s">
        <v>41</v>
      </c>
      <c r="LT2" s="35" t="s">
        <v>42</v>
      </c>
      <c r="LU2" s="35" t="s">
        <v>43</v>
      </c>
      <c r="LV2" s="36" t="s">
        <v>44</v>
      </c>
      <c r="LW2" s="50" t="s">
        <v>51</v>
      </c>
      <c r="LX2" s="15" t="s">
        <v>154</v>
      </c>
      <c r="LY2" s="41" t="s">
        <v>153</v>
      </c>
      <c r="LZ2" s="20" t="s">
        <v>47</v>
      </c>
      <c r="MA2" s="8" t="s">
        <v>48</v>
      </c>
      <c r="MB2" s="8" t="s">
        <v>49</v>
      </c>
      <c r="MC2" s="8" t="s">
        <v>108</v>
      </c>
      <c r="MD2" s="7" t="s">
        <v>50</v>
      </c>
      <c r="ME2" s="34" t="s">
        <v>41</v>
      </c>
      <c r="MF2" s="35" t="s">
        <v>42</v>
      </c>
      <c r="MG2" s="35" t="s">
        <v>43</v>
      </c>
      <c r="MH2" s="36" t="s">
        <v>44</v>
      </c>
      <c r="MI2" s="15" t="s">
        <v>83</v>
      </c>
      <c r="MJ2" s="15" t="s">
        <v>155</v>
      </c>
      <c r="MK2" s="41" t="s">
        <v>153</v>
      </c>
      <c r="ML2" s="20" t="s">
        <v>47</v>
      </c>
      <c r="MM2" s="8" t="s">
        <v>48</v>
      </c>
      <c r="MN2" s="8" t="s">
        <v>49</v>
      </c>
      <c r="MO2" s="7" t="s">
        <v>50</v>
      </c>
      <c r="MP2" s="34" t="s">
        <v>41</v>
      </c>
      <c r="MQ2" s="35" t="s">
        <v>42</v>
      </c>
      <c r="MR2" s="35" t="s">
        <v>43</v>
      </c>
      <c r="MS2" s="36" t="s">
        <v>44</v>
      </c>
      <c r="MT2" s="15" t="s">
        <v>83</v>
      </c>
      <c r="MU2" s="15" t="s">
        <v>154</v>
      </c>
      <c r="MV2" s="41" t="s">
        <v>153</v>
      </c>
    </row>
    <row r="3" spans="1:365" x14ac:dyDescent="0.25">
      <c r="A3" s="168">
        <v>40979</v>
      </c>
      <c r="B3" s="369" t="s">
        <v>117</v>
      </c>
      <c r="C3" s="369"/>
      <c r="D3" s="169">
        <v>1</v>
      </c>
      <c r="E3" s="170"/>
      <c r="F3" s="171"/>
      <c r="G3" s="172"/>
      <c r="H3" s="173">
        <v>1</v>
      </c>
      <c r="I3" s="174">
        <v>50.6</v>
      </c>
      <c r="J3" s="174">
        <v>49.4</v>
      </c>
      <c r="K3" s="175">
        <f t="shared" ref="K3:K9" si="0">I3-J3</f>
        <v>1.2000000000000028</v>
      </c>
      <c r="L3" s="172" t="s">
        <v>53</v>
      </c>
      <c r="M3" s="164">
        <v>0</v>
      </c>
      <c r="N3" s="176"/>
      <c r="O3" s="177"/>
      <c r="P3" s="170" t="s">
        <v>59</v>
      </c>
      <c r="Q3" s="178"/>
      <c r="R3" s="162"/>
      <c r="S3" s="162"/>
      <c r="T3" s="176"/>
      <c r="U3" s="177"/>
      <c r="V3" s="177"/>
      <c r="W3" s="178"/>
      <c r="X3" s="162"/>
      <c r="Y3" s="162"/>
      <c r="Z3" s="161"/>
      <c r="AA3" s="162"/>
      <c r="AB3" s="162"/>
      <c r="AC3" s="178"/>
      <c r="AD3" s="162"/>
      <c r="AE3" s="162"/>
      <c r="AF3" s="176"/>
      <c r="AG3" s="177"/>
      <c r="AH3" s="177"/>
      <c r="AI3" s="177"/>
      <c r="AJ3" s="165"/>
      <c r="AK3" s="162"/>
      <c r="AL3" s="161"/>
      <c r="AM3" s="162"/>
      <c r="AN3" s="162"/>
      <c r="AO3" s="162"/>
      <c r="AP3" s="165"/>
      <c r="AQ3" s="162"/>
      <c r="AR3" s="161"/>
      <c r="AS3" s="162"/>
      <c r="AT3" s="162"/>
      <c r="AU3" s="162"/>
      <c r="AV3" s="165"/>
      <c r="AW3" s="164"/>
      <c r="AX3" s="177"/>
      <c r="AY3" s="177"/>
      <c r="AZ3" s="177"/>
      <c r="BA3" s="178"/>
      <c r="BB3" s="162"/>
      <c r="BC3" s="164"/>
      <c r="BD3" s="177"/>
      <c r="BE3" s="177"/>
      <c r="BF3" s="177"/>
      <c r="BG3" s="178"/>
      <c r="BH3" s="162"/>
      <c r="BI3" s="162"/>
      <c r="BJ3" s="161"/>
      <c r="BK3" s="162"/>
      <c r="BL3" s="162"/>
      <c r="BM3" s="162"/>
      <c r="BN3" s="165"/>
      <c r="BO3" s="162"/>
      <c r="BP3" s="161"/>
      <c r="BQ3" s="162"/>
      <c r="BR3" s="162"/>
      <c r="BS3" s="163"/>
      <c r="BT3" s="295">
        <f>IF(BU3&gt;50,1,0)</f>
        <v>1</v>
      </c>
      <c r="BU3" s="167">
        <v>52.5</v>
      </c>
      <c r="BV3" s="167">
        <f>100-BU3</f>
        <v>47.5</v>
      </c>
      <c r="BW3" s="167">
        <f>BU3-BV3</f>
        <v>5</v>
      </c>
      <c r="BX3" s="166"/>
      <c r="BY3" s="295"/>
      <c r="BZ3" s="179">
        <v>0</v>
      </c>
      <c r="CA3" s="177"/>
      <c r="CB3" s="177"/>
      <c r="CC3" s="177"/>
      <c r="CD3" s="177"/>
      <c r="CE3" s="324">
        <f>IF(CF3&gt;50,1,0)</f>
        <v>1</v>
      </c>
      <c r="CF3" s="167">
        <v>54.9</v>
      </c>
      <c r="CG3" s="167">
        <f>100-CF3</f>
        <v>45.1</v>
      </c>
      <c r="CH3" s="167">
        <f>CF3-CG3</f>
        <v>9.7999999999999972</v>
      </c>
      <c r="CI3" s="181"/>
      <c r="CJ3" s="182"/>
      <c r="CK3" s="182"/>
      <c r="CL3" s="176"/>
      <c r="CM3" s="177"/>
      <c r="CN3" s="177"/>
      <c r="CO3" s="177"/>
      <c r="CP3" s="177"/>
      <c r="CQ3" s="180">
        <f>IF(CR3&gt;50,1,0)</f>
        <v>0</v>
      </c>
      <c r="CR3" s="167">
        <v>47.3</v>
      </c>
      <c r="CS3" s="167">
        <f>100-CR3</f>
        <v>52.7</v>
      </c>
      <c r="CT3" s="167">
        <f>CR3-CS3</f>
        <v>-5.4000000000000057</v>
      </c>
      <c r="CU3" s="181"/>
      <c r="CV3" s="182"/>
      <c r="CW3" s="182"/>
      <c r="CX3" s="176"/>
      <c r="CY3" s="177"/>
      <c r="CZ3" s="177"/>
      <c r="DA3" s="177"/>
      <c r="DB3" s="180">
        <f>IF(DC3&gt;50,1,0)</f>
        <v>0</v>
      </c>
      <c r="DC3" s="167">
        <v>38.6</v>
      </c>
      <c r="DD3" s="167">
        <f>100-DC3</f>
        <v>61.4</v>
      </c>
      <c r="DE3" s="167">
        <f>DC3-DD3</f>
        <v>-22.799999999999997</v>
      </c>
      <c r="DF3" s="181"/>
      <c r="DG3" s="182"/>
      <c r="DH3" s="182"/>
      <c r="DI3" s="176"/>
      <c r="DJ3" s="177"/>
      <c r="DK3" s="177"/>
      <c r="DL3" s="177"/>
      <c r="DM3" s="177"/>
      <c r="DN3" s="180">
        <f>IF(DO3&gt;50,1,0)</f>
        <v>0</v>
      </c>
      <c r="DO3" s="167">
        <v>42.8</v>
      </c>
      <c r="DP3" s="167">
        <f>100-DO3</f>
        <v>57.2</v>
      </c>
      <c r="DQ3" s="167">
        <f>DO3-DP3</f>
        <v>-14.400000000000006</v>
      </c>
      <c r="DR3" s="181"/>
      <c r="DS3" s="182"/>
      <c r="DT3" s="183"/>
      <c r="DU3" s="177"/>
      <c r="DV3" s="177"/>
      <c r="DW3" s="177"/>
      <c r="DX3" s="177"/>
      <c r="DY3" s="184">
        <f>IF(DZ3&gt;50,1,0)</f>
        <v>0</v>
      </c>
      <c r="DZ3" s="162">
        <v>41.4</v>
      </c>
      <c r="EA3" s="162">
        <f>100-DZ3</f>
        <v>58.6</v>
      </c>
      <c r="EB3" s="162">
        <f>DZ3-EA3</f>
        <v>-17.200000000000003</v>
      </c>
      <c r="EC3" s="165"/>
      <c r="ED3" s="162"/>
      <c r="EE3" s="164"/>
      <c r="EF3" s="177"/>
      <c r="EG3" s="177"/>
      <c r="EH3" s="177"/>
      <c r="EI3" s="177"/>
      <c r="EJ3" s="177"/>
      <c r="EK3" s="184">
        <f>IF(EL3&gt;50,1,0)</f>
        <v>0</v>
      </c>
      <c r="EL3" s="162">
        <v>42</v>
      </c>
      <c r="EM3" s="162">
        <f>100-EL3</f>
        <v>58</v>
      </c>
      <c r="EN3" s="162">
        <f>EL3-EM3</f>
        <v>-16</v>
      </c>
      <c r="EO3" s="165"/>
      <c r="EP3" s="162"/>
      <c r="EQ3" s="162"/>
      <c r="ER3" s="176"/>
      <c r="ES3" s="177"/>
      <c r="ET3" s="177"/>
      <c r="EU3" s="162"/>
      <c r="EV3" s="162"/>
      <c r="EW3" s="165">
        <f>IF(EX3&gt;50,1,0)</f>
        <v>0</v>
      </c>
      <c r="EX3" s="162">
        <v>48.4</v>
      </c>
      <c r="EY3" s="162">
        <f>100-EX3</f>
        <v>51.6</v>
      </c>
      <c r="EZ3" s="162">
        <f>EX3-EY3</f>
        <v>-3.2000000000000028</v>
      </c>
      <c r="FA3" s="165"/>
      <c r="FB3" s="162"/>
      <c r="FC3" s="164"/>
      <c r="FD3" s="177"/>
      <c r="FE3" s="177"/>
      <c r="FF3" s="177"/>
      <c r="FG3" s="177"/>
      <c r="FH3" s="165">
        <f>IF(FI3&gt;50,1,0)</f>
        <v>0</v>
      </c>
      <c r="FI3" s="162">
        <v>44.9</v>
      </c>
      <c r="FJ3" s="162">
        <f>100-FI3</f>
        <v>55.1</v>
      </c>
      <c r="FK3" s="162">
        <f>FI3-FJ3</f>
        <v>-10.200000000000003</v>
      </c>
      <c r="FL3" s="165"/>
      <c r="FM3" s="162"/>
      <c r="FN3" s="164"/>
      <c r="FO3" s="177"/>
      <c r="FP3" s="177"/>
      <c r="FQ3" s="177"/>
      <c r="FR3" s="177"/>
      <c r="FS3" s="165">
        <f>IF(FT3&gt;50,1,0)</f>
        <v>1</v>
      </c>
      <c r="FT3" s="162">
        <v>50.8</v>
      </c>
      <c r="FU3" s="162">
        <f>100-FT3</f>
        <v>49.2</v>
      </c>
      <c r="FV3" s="162">
        <f>FT3-FU3</f>
        <v>1.5999999999999943</v>
      </c>
      <c r="FW3" s="165"/>
      <c r="FX3" s="162"/>
      <c r="FY3" s="164"/>
      <c r="FZ3" s="177"/>
      <c r="GA3" s="177"/>
      <c r="GB3" s="177"/>
      <c r="GC3" s="177"/>
      <c r="GD3" s="165">
        <f>IF(GE3&gt;50,1,0)</f>
        <v>1</v>
      </c>
      <c r="GE3" s="162">
        <v>56.2</v>
      </c>
      <c r="GF3" s="162">
        <f>100-GE3</f>
        <v>43.8</v>
      </c>
      <c r="GG3" s="162">
        <f>GE3-GF3</f>
        <v>12.400000000000006</v>
      </c>
      <c r="GH3" s="165"/>
      <c r="GI3" s="162"/>
      <c r="GJ3" s="164"/>
      <c r="GK3" s="176"/>
      <c r="GL3" s="177"/>
      <c r="GM3" s="177"/>
      <c r="GN3" s="177"/>
      <c r="GO3" s="165">
        <f>IF(GP3&gt;50,1,0)</f>
        <v>1</v>
      </c>
      <c r="GP3" s="162">
        <v>62.2</v>
      </c>
      <c r="GQ3" s="162">
        <f>100-GP3</f>
        <v>37.799999999999997</v>
      </c>
      <c r="GR3" s="162">
        <f>GP3-GQ3</f>
        <v>24.400000000000006</v>
      </c>
      <c r="GS3" s="165"/>
      <c r="GT3" s="162"/>
      <c r="GU3" s="164"/>
      <c r="GV3" s="176"/>
      <c r="GW3" s="177"/>
      <c r="GX3" s="177"/>
      <c r="GY3" s="177"/>
      <c r="GZ3" s="165">
        <f>IF(HA3&gt;50,1,0)</f>
        <v>1</v>
      </c>
      <c r="HA3" s="162">
        <v>56.7</v>
      </c>
      <c r="HB3" s="162">
        <f>100-HA3</f>
        <v>43.3</v>
      </c>
      <c r="HC3" s="162">
        <f>HA3-HB3</f>
        <v>13.400000000000006</v>
      </c>
      <c r="HD3" s="165"/>
      <c r="HE3" s="162"/>
      <c r="HF3" s="164"/>
      <c r="HG3" s="177"/>
      <c r="HH3" s="177"/>
      <c r="HI3" s="177"/>
      <c r="HJ3" s="177"/>
      <c r="HK3" s="177"/>
      <c r="HL3" s="165">
        <f>IF(HM3&gt;50,1,0)</f>
        <v>1</v>
      </c>
      <c r="HM3" s="162">
        <v>57.3</v>
      </c>
      <c r="HN3" s="162">
        <f>100-HM3</f>
        <v>42.7</v>
      </c>
      <c r="HO3" s="162">
        <f>HM3-HN3</f>
        <v>14.599999999999994</v>
      </c>
      <c r="HP3" s="165"/>
      <c r="HQ3" s="162"/>
      <c r="HR3" s="164"/>
      <c r="HS3" s="176"/>
      <c r="HT3" s="177"/>
      <c r="HU3" s="177"/>
      <c r="HV3" s="177"/>
      <c r="HW3" s="165">
        <f>IF(HX3&gt;50,1,0)</f>
        <v>1</v>
      </c>
      <c r="HX3" s="162">
        <v>56</v>
      </c>
      <c r="HY3" s="162">
        <f>100-HX3</f>
        <v>44</v>
      </c>
      <c r="HZ3" s="162">
        <f>HX3-HY3</f>
        <v>12</v>
      </c>
      <c r="IA3" s="165"/>
      <c r="IB3" s="162"/>
      <c r="IC3" s="164"/>
      <c r="ID3" s="177"/>
      <c r="IE3" s="177"/>
      <c r="IF3" s="177"/>
      <c r="IG3" s="177"/>
      <c r="IH3" s="165">
        <f>IF(II3&gt;50,1,0)</f>
        <v>0</v>
      </c>
      <c r="II3" s="162">
        <v>46.8</v>
      </c>
      <c r="IJ3" s="162">
        <f>100-II3</f>
        <v>53.2</v>
      </c>
      <c r="IK3" s="162">
        <f>II3-IJ3</f>
        <v>-6.4000000000000057</v>
      </c>
      <c r="IL3" s="165"/>
      <c r="IM3" s="162"/>
      <c r="IN3" s="164"/>
      <c r="IO3" s="176"/>
      <c r="IP3" s="177"/>
      <c r="IQ3" s="177"/>
      <c r="IR3" s="177"/>
      <c r="IS3" s="165">
        <f>IF(IT3&gt;50,1,0)</f>
        <v>1</v>
      </c>
      <c r="IT3" s="162">
        <v>51.7</v>
      </c>
      <c r="IU3" s="162">
        <f>100-IT3</f>
        <v>48.3</v>
      </c>
      <c r="IV3" s="162">
        <f>IT3-IU3</f>
        <v>3.4000000000000057</v>
      </c>
      <c r="IW3" s="165"/>
      <c r="IX3" s="162"/>
      <c r="IY3" s="164"/>
      <c r="IZ3" s="177">
        <v>1</v>
      </c>
      <c r="JA3" s="177"/>
      <c r="JB3" s="177"/>
      <c r="JC3" s="177"/>
      <c r="JD3" s="165">
        <f>IF(JE3&gt;50,1,0)</f>
        <v>0</v>
      </c>
      <c r="JE3" s="162">
        <v>42.7</v>
      </c>
      <c r="JF3" s="162">
        <f>100-JE3</f>
        <v>57.3</v>
      </c>
      <c r="JG3" s="162">
        <f>JE3-JF3</f>
        <v>-14.599999999999994</v>
      </c>
      <c r="JH3" s="165">
        <v>1</v>
      </c>
      <c r="JI3" s="162"/>
      <c r="JJ3" s="164">
        <v>0</v>
      </c>
      <c r="JK3" s="176"/>
      <c r="JL3" s="177"/>
      <c r="JM3" s="177"/>
      <c r="JN3" s="177"/>
      <c r="JO3" s="165">
        <f>IF(JP3&gt;50,1,0)</f>
        <v>1</v>
      </c>
      <c r="JP3" s="162">
        <v>50.6</v>
      </c>
      <c r="JQ3" s="162">
        <f>100-JP3</f>
        <v>49.4</v>
      </c>
      <c r="JR3" s="162">
        <f>JP3-JQ3</f>
        <v>1.2000000000000028</v>
      </c>
      <c r="JS3" s="165"/>
      <c r="JT3" s="162"/>
      <c r="JU3" s="164"/>
      <c r="JV3" s="177"/>
      <c r="JW3" s="177"/>
      <c r="JX3" s="177"/>
      <c r="JY3" s="177"/>
      <c r="JZ3" s="165">
        <f>IF(KA3&gt;50,1,0)</f>
        <v>1</v>
      </c>
      <c r="KA3" s="162">
        <v>52.6</v>
      </c>
      <c r="KB3" s="162">
        <f>100-KA3</f>
        <v>47.4</v>
      </c>
      <c r="KC3" s="162">
        <f>KA3-KB4</f>
        <v>-16.699999999999996</v>
      </c>
      <c r="KD3" s="165"/>
      <c r="KE3" s="162"/>
      <c r="KF3" s="164"/>
      <c r="KG3" s="176"/>
      <c r="KH3" s="177"/>
      <c r="KI3" s="177"/>
      <c r="KJ3" s="177"/>
      <c r="KK3" s="165">
        <f>IF(KL3&gt;50,1,0)</f>
        <v>0</v>
      </c>
      <c r="KL3" s="162">
        <v>46</v>
      </c>
      <c r="KM3" s="162">
        <f>100-KL3</f>
        <v>54</v>
      </c>
      <c r="KN3" s="162">
        <f>KL3-KM3</f>
        <v>-8</v>
      </c>
      <c r="KO3" s="165"/>
      <c r="KP3" s="162"/>
      <c r="KQ3" s="164"/>
      <c r="KR3" s="177"/>
      <c r="KS3" s="177"/>
      <c r="KT3" s="177"/>
      <c r="KU3" s="177"/>
      <c r="KV3" s="165">
        <f>IF(KW3&gt;50,1,0)</f>
        <v>1</v>
      </c>
      <c r="KW3" s="162">
        <v>52.6</v>
      </c>
      <c r="KX3" s="162">
        <f>100-KW3</f>
        <v>47.4</v>
      </c>
      <c r="KY3" s="162">
        <f>KW3-KX3</f>
        <v>5.2000000000000028</v>
      </c>
      <c r="KZ3" s="165"/>
      <c r="LA3" s="162"/>
      <c r="LB3" s="164"/>
      <c r="LC3" s="176">
        <v>1</v>
      </c>
      <c r="LD3" s="177"/>
      <c r="LE3" s="177"/>
      <c r="LF3" s="177"/>
      <c r="LG3" s="177"/>
      <c r="LH3" s="165">
        <f>IF(LI3&gt;50,1,0)</f>
        <v>0</v>
      </c>
      <c r="LI3" s="162">
        <v>26.2</v>
      </c>
      <c r="LJ3" s="162">
        <f>100-LI3</f>
        <v>73.8</v>
      </c>
      <c r="LK3" s="162">
        <f>LI3-LJ3</f>
        <v>-47.599999999999994</v>
      </c>
      <c r="LL3" s="411">
        <v>1</v>
      </c>
      <c r="LM3" s="411">
        <v>1</v>
      </c>
      <c r="LN3" s="412">
        <v>0</v>
      </c>
      <c r="LO3" s="177"/>
      <c r="LP3" s="177"/>
      <c r="LQ3" s="177"/>
      <c r="LR3" s="177"/>
      <c r="LS3" s="165">
        <f>IF(LT3&gt;50,1,0)</f>
        <v>1</v>
      </c>
      <c r="LT3" s="162">
        <v>55.3</v>
      </c>
      <c r="LU3" s="162">
        <f>100-LT3</f>
        <v>44.7</v>
      </c>
      <c r="LV3" s="162">
        <f>LT3-LU3</f>
        <v>10.599999999999994</v>
      </c>
      <c r="LW3" s="186"/>
      <c r="LX3" s="185"/>
      <c r="LY3" s="164"/>
      <c r="LZ3" s="176"/>
      <c r="MA3" s="177"/>
      <c r="MB3" s="177"/>
      <c r="MC3" s="177"/>
      <c r="MD3" s="177"/>
      <c r="ME3" s="165">
        <f>IF(MF3&gt;50,1,0)</f>
        <v>1</v>
      </c>
      <c r="MF3" s="162">
        <v>56</v>
      </c>
      <c r="MG3" s="162">
        <f>100-MF3</f>
        <v>44</v>
      </c>
      <c r="MH3" s="162">
        <f>MF3-MG3</f>
        <v>12</v>
      </c>
      <c r="MI3" s="165"/>
      <c r="MJ3" s="162"/>
      <c r="MK3" s="164"/>
      <c r="ML3" s="176"/>
      <c r="MM3" s="177"/>
      <c r="MN3" s="177"/>
      <c r="MO3" s="177"/>
      <c r="MP3" s="165">
        <f>IF(MQ3&gt;50,1,0)</f>
        <v>1</v>
      </c>
      <c r="MQ3" s="162">
        <v>53.9</v>
      </c>
      <c r="MR3" s="162">
        <f>100-MQ3</f>
        <v>46.1</v>
      </c>
      <c r="MS3" s="162">
        <f>MQ3-MR3</f>
        <v>7.7999999999999972</v>
      </c>
      <c r="MT3" s="187"/>
      <c r="MU3" s="185"/>
      <c r="MV3" s="164"/>
      <c r="MW3" s="68"/>
      <c r="MX3" s="68"/>
      <c r="MY3" s="68"/>
      <c r="MZ3" s="68"/>
      <c r="NA3" s="68"/>
    </row>
    <row r="4" spans="1:365" x14ac:dyDescent="0.25">
      <c r="A4" s="4">
        <v>41602</v>
      </c>
      <c r="B4" s="370" t="s">
        <v>122</v>
      </c>
      <c r="C4" s="370"/>
      <c r="D4" s="28">
        <v>1</v>
      </c>
      <c r="E4" s="29"/>
      <c r="F4" s="6"/>
      <c r="G4" s="18"/>
      <c r="H4" s="63">
        <v>0</v>
      </c>
      <c r="I4" s="26">
        <v>34.700000000000003</v>
      </c>
      <c r="J4" s="26">
        <v>65.3</v>
      </c>
      <c r="K4" s="70">
        <f t="shared" si="0"/>
        <v>-30.599999999999994</v>
      </c>
      <c r="L4" s="18" t="s">
        <v>53</v>
      </c>
      <c r="M4" s="66">
        <v>1</v>
      </c>
      <c r="N4" s="65"/>
      <c r="O4" s="64"/>
      <c r="P4" s="29" t="s">
        <v>59</v>
      </c>
      <c r="Q4" s="67"/>
      <c r="R4" s="64"/>
      <c r="S4" s="64"/>
      <c r="T4" s="65"/>
      <c r="U4" s="64"/>
      <c r="V4" s="64"/>
      <c r="W4" s="67"/>
      <c r="X4" s="64"/>
      <c r="Y4" s="64"/>
      <c r="Z4" s="134"/>
      <c r="AA4" s="135"/>
      <c r="AB4" s="135"/>
      <c r="AC4" s="150"/>
      <c r="AD4" s="135"/>
      <c r="AE4" s="135"/>
      <c r="AF4" s="65"/>
      <c r="AG4" s="64"/>
      <c r="AH4" s="64"/>
      <c r="AI4" s="64"/>
      <c r="AJ4" s="45"/>
      <c r="AK4" s="64"/>
      <c r="AL4" s="65"/>
      <c r="AM4" s="64"/>
      <c r="AN4" s="64"/>
      <c r="AO4" s="64"/>
      <c r="AP4" s="45"/>
      <c r="AQ4" s="64"/>
      <c r="AR4" s="65"/>
      <c r="AS4" s="64"/>
      <c r="AT4" s="64"/>
      <c r="AU4" s="64"/>
      <c r="AV4" s="45"/>
      <c r="AW4" s="66"/>
      <c r="AX4" s="64"/>
      <c r="AY4" s="64"/>
      <c r="AZ4" s="64"/>
      <c r="BA4" s="67"/>
      <c r="BB4" s="64"/>
      <c r="BC4" s="66"/>
      <c r="BD4" s="64"/>
      <c r="BE4" s="64"/>
      <c r="BF4" s="64"/>
      <c r="BG4" s="67"/>
      <c r="BH4" s="64"/>
      <c r="BI4" s="64"/>
      <c r="BJ4" s="65"/>
      <c r="BK4" s="64"/>
      <c r="BL4" s="64"/>
      <c r="BM4" s="64"/>
      <c r="BN4" s="45"/>
      <c r="BO4" s="64"/>
      <c r="BP4" s="65">
        <v>1</v>
      </c>
      <c r="BQ4" s="64"/>
      <c r="BR4" s="64">
        <v>1</v>
      </c>
      <c r="BS4" s="67"/>
      <c r="BT4" s="73">
        <f t="shared" ref="BT4:BT25" si="1">IF(BU4&gt;50,1,0)</f>
        <v>0</v>
      </c>
      <c r="BU4" s="70">
        <v>32.799999999999997</v>
      </c>
      <c r="BV4" s="70">
        <f t="shared" ref="BV4:BV24" si="2">100-BU4</f>
        <v>67.2</v>
      </c>
      <c r="BW4" s="70">
        <f t="shared" ref="BW4:BW15" si="3">BU4-BV4</f>
        <v>-34.400000000000006</v>
      </c>
      <c r="BX4" s="72">
        <v>1</v>
      </c>
      <c r="BY4" s="73">
        <v>1</v>
      </c>
      <c r="BZ4" s="74">
        <v>1</v>
      </c>
      <c r="CA4" s="64"/>
      <c r="CB4" s="64"/>
      <c r="CC4" s="64"/>
      <c r="CD4" s="64"/>
      <c r="CE4" s="72">
        <f t="shared" ref="CE4:CE24" si="4">IF(CF4&gt;50,1,0)</f>
        <v>0</v>
      </c>
      <c r="CF4" s="70">
        <v>38</v>
      </c>
      <c r="CG4" s="70">
        <f t="shared" ref="CG4:CG24" si="5">100-CF4</f>
        <v>62</v>
      </c>
      <c r="CH4" s="70">
        <f t="shared" ref="CH4:CH24" si="6">CF4-CG4</f>
        <v>-24</v>
      </c>
      <c r="CI4" s="72"/>
      <c r="CJ4" s="73"/>
      <c r="CK4" s="73"/>
      <c r="CL4" s="65"/>
      <c r="CM4" s="64"/>
      <c r="CN4" s="64"/>
      <c r="CO4" s="64"/>
      <c r="CP4" s="64"/>
      <c r="CQ4" s="92">
        <f t="shared" ref="CQ4:CQ24" si="7">IF(CR4&gt;50,1,0)</f>
        <v>0</v>
      </c>
      <c r="CR4" s="70">
        <v>29.7</v>
      </c>
      <c r="CS4" s="70">
        <f t="shared" ref="CS4:CS24" si="8">100-CR4</f>
        <v>70.3</v>
      </c>
      <c r="CT4" s="70">
        <f t="shared" ref="CT4:CT24" si="9">CR4-CS4</f>
        <v>-40.599999999999994</v>
      </c>
      <c r="CU4" s="42"/>
      <c r="CV4" s="16"/>
      <c r="CW4" s="16"/>
      <c r="CX4" s="65"/>
      <c r="CY4" s="64"/>
      <c r="CZ4" s="64"/>
      <c r="DA4" s="64"/>
      <c r="DB4" s="92">
        <f t="shared" ref="DB4:DB24" si="10">IF(DC4&gt;50,1,0)</f>
        <v>0</v>
      </c>
      <c r="DC4" s="70">
        <v>31.9</v>
      </c>
      <c r="DD4" s="70">
        <f t="shared" ref="DD4:DD24" si="11">100-DC4</f>
        <v>68.099999999999994</v>
      </c>
      <c r="DE4" s="70">
        <f t="shared" ref="DE4:DE24" si="12">DC4-DD4</f>
        <v>-36.199999999999996</v>
      </c>
      <c r="DF4" s="42"/>
      <c r="DG4" s="16"/>
      <c r="DH4" s="16"/>
      <c r="DI4" s="65"/>
      <c r="DJ4" s="64"/>
      <c r="DK4" s="64">
        <v>1</v>
      </c>
      <c r="DL4" s="64"/>
      <c r="DM4" s="64"/>
      <c r="DN4" s="92">
        <f t="shared" ref="DN4:DN24" si="13">IF(DO4&gt;50,1,0)</f>
        <v>0</v>
      </c>
      <c r="DO4" s="70">
        <v>23.3</v>
      </c>
      <c r="DP4" s="70">
        <f t="shared" ref="DP4:DP24" si="14">100-DO4</f>
        <v>76.7</v>
      </c>
      <c r="DQ4" s="70">
        <f t="shared" ref="DQ4:DQ24" si="15">DO4-DP4</f>
        <v>-53.400000000000006</v>
      </c>
      <c r="DR4" s="42"/>
      <c r="DS4" s="16"/>
      <c r="DT4" s="46"/>
      <c r="DU4" s="64"/>
      <c r="DV4" s="64"/>
      <c r="DW4" s="64">
        <v>1</v>
      </c>
      <c r="DX4" s="64"/>
      <c r="DY4" s="76">
        <f t="shared" ref="DY4:DY24" si="16">IF(DZ4&gt;50,1,0)</f>
        <v>0</v>
      </c>
      <c r="DZ4" s="64">
        <v>27.5</v>
      </c>
      <c r="EA4" s="77">
        <f t="shared" ref="EA4:EA24" si="17">100-DZ4</f>
        <v>72.5</v>
      </c>
      <c r="EB4" s="77">
        <f t="shared" ref="EB4:EB24" si="18">DZ4-EA4</f>
        <v>-45</v>
      </c>
      <c r="EC4" s="45"/>
      <c r="ED4" s="297"/>
      <c r="EE4" s="66"/>
      <c r="EF4" s="68"/>
      <c r="EG4" s="68"/>
      <c r="EH4" s="68"/>
      <c r="EI4" s="68"/>
      <c r="EJ4" s="68"/>
      <c r="EK4" s="45">
        <f t="shared" ref="EK4:EK23" si="19">IF(EL4&gt;50,1,0)</f>
        <v>0</v>
      </c>
      <c r="EL4" s="64">
        <v>25.2</v>
      </c>
      <c r="EM4" s="77">
        <f t="shared" ref="EM4:EM24" si="20">100-EL4</f>
        <v>74.8</v>
      </c>
      <c r="EN4" s="77">
        <f t="shared" ref="EN4:EN24" si="21">EL4-EM4</f>
        <v>-49.599999999999994</v>
      </c>
      <c r="EO4" s="45"/>
      <c r="EP4" s="297"/>
      <c r="EQ4" s="64"/>
      <c r="ER4" s="65"/>
      <c r="ES4" s="64"/>
      <c r="ET4" s="64"/>
      <c r="EU4" s="130"/>
      <c r="EV4" s="64"/>
      <c r="EW4" s="45">
        <f t="shared" ref="EW4:EW24" si="22">IF(EX4&gt;50,1,0)</f>
        <v>0</v>
      </c>
      <c r="EX4" s="64">
        <v>33.5</v>
      </c>
      <c r="EY4" s="77">
        <f t="shared" ref="EY4:EY24" si="23">100-EX4</f>
        <v>66.5</v>
      </c>
      <c r="EZ4" s="77">
        <f t="shared" ref="EZ4:EZ24" si="24">EX4-EY4</f>
        <v>-33</v>
      </c>
      <c r="FA4" s="45"/>
      <c r="FB4" s="297"/>
      <c r="FC4" s="66"/>
      <c r="FD4" s="68"/>
      <c r="FE4" s="68"/>
      <c r="FF4" s="68">
        <v>1</v>
      </c>
      <c r="FG4" s="68"/>
      <c r="FH4" s="45">
        <f t="shared" ref="FH4:FH24" si="25">IF(FI4&gt;50,1,0)</f>
        <v>0</v>
      </c>
      <c r="FI4" s="64">
        <v>23</v>
      </c>
      <c r="FJ4" s="77">
        <f t="shared" ref="FJ4:FJ24" si="26">100-FI4</f>
        <v>77</v>
      </c>
      <c r="FK4" s="77">
        <f t="shared" ref="FK4:FK24" si="27">FI4-FJ4</f>
        <v>-54</v>
      </c>
      <c r="FL4" s="45"/>
      <c r="FM4" s="297"/>
      <c r="FN4" s="66"/>
      <c r="FO4" s="68"/>
      <c r="FP4" s="68"/>
      <c r="FQ4" s="68"/>
      <c r="FR4" s="68"/>
      <c r="FS4" s="45">
        <f t="shared" ref="FS4:FS24" si="28">IF(FT4&gt;50,1,0)</f>
        <v>0</v>
      </c>
      <c r="FT4" s="64">
        <v>38.1</v>
      </c>
      <c r="FU4" s="77">
        <f t="shared" ref="FU4:FU24" si="29">100-FT4</f>
        <v>61.9</v>
      </c>
      <c r="FV4" s="77">
        <f t="shared" ref="FV4:FV24" si="30">FT4-FU4</f>
        <v>-23.799999999999997</v>
      </c>
      <c r="FW4" s="45"/>
      <c r="FX4" s="297"/>
      <c r="FY4" s="66"/>
      <c r="FZ4" s="68"/>
      <c r="GA4" s="68"/>
      <c r="GB4" s="68">
        <v>1</v>
      </c>
      <c r="GC4" s="68"/>
      <c r="GD4" s="45">
        <f t="shared" ref="GD4:GD24" si="31">IF(GE4&gt;50,1,0)</f>
        <v>0</v>
      </c>
      <c r="GE4" s="64">
        <v>33.9</v>
      </c>
      <c r="GF4" s="77">
        <f t="shared" ref="GF4:GF24" si="32">100-GE4</f>
        <v>66.099999999999994</v>
      </c>
      <c r="GG4" s="77">
        <f t="shared" ref="GG4:GG24" si="33">GE4-GF4</f>
        <v>-32.199999999999996</v>
      </c>
      <c r="GH4" s="45"/>
      <c r="GI4" s="297"/>
      <c r="GJ4" s="66"/>
      <c r="GK4" s="65"/>
      <c r="GL4" s="64"/>
      <c r="GM4" s="64"/>
      <c r="GN4" s="64"/>
      <c r="GO4" s="45">
        <f t="shared" ref="GO4:GO24" si="34">IF(GP4&gt;50,1,0)</f>
        <v>0</v>
      </c>
      <c r="GP4" s="64">
        <v>40.799999999999997</v>
      </c>
      <c r="GQ4" s="77">
        <f t="shared" ref="GQ4:GQ24" si="35">100-GP4</f>
        <v>59.2</v>
      </c>
      <c r="GR4" s="77">
        <f t="shared" ref="GR4:GR24" si="36">GP4-GQ4</f>
        <v>-18.400000000000006</v>
      </c>
      <c r="GS4" s="45"/>
      <c r="GT4" s="297"/>
      <c r="GU4" s="66"/>
      <c r="GV4" s="65"/>
      <c r="GW4" s="64"/>
      <c r="GX4" s="64">
        <v>1</v>
      </c>
      <c r="GY4" s="64"/>
      <c r="GZ4" s="45">
        <f t="shared" ref="GZ4:GZ24" si="37">IF(HA4&gt;50,1,0)</f>
        <v>0</v>
      </c>
      <c r="HA4" s="64">
        <v>31.5</v>
      </c>
      <c r="HB4" s="77">
        <f t="shared" ref="HB4:HB24" si="38">100-HA4</f>
        <v>68.5</v>
      </c>
      <c r="HC4" s="77">
        <f t="shared" ref="HC4:HC24" si="39">HA4-HB4</f>
        <v>-37</v>
      </c>
      <c r="HD4" s="45"/>
      <c r="HE4" s="297"/>
      <c r="HF4" s="66"/>
      <c r="HG4" s="68">
        <v>1</v>
      </c>
      <c r="HH4" s="68"/>
      <c r="HI4" s="68"/>
      <c r="HK4" s="68"/>
      <c r="HL4" s="45">
        <f t="shared" ref="HL4:HL24" si="40">IF(HM4&gt;50,1,0)</f>
        <v>0</v>
      </c>
      <c r="HM4" s="64">
        <v>34.700000000000003</v>
      </c>
      <c r="HN4" s="77">
        <f t="shared" ref="HN4:HN24" si="41">100-HM4</f>
        <v>65.3</v>
      </c>
      <c r="HO4" s="64"/>
      <c r="HP4" s="45">
        <v>1</v>
      </c>
      <c r="HQ4" s="297">
        <v>1</v>
      </c>
      <c r="HR4" s="66">
        <v>1</v>
      </c>
      <c r="HS4" s="65"/>
      <c r="HT4" s="64"/>
      <c r="HU4" s="64"/>
      <c r="HV4" s="64"/>
      <c r="HW4" s="45">
        <f t="shared" ref="HW4:HW24" si="42">IF(HX4&gt;50,1,0)</f>
        <v>0</v>
      </c>
      <c r="HX4" s="64">
        <v>31.2</v>
      </c>
      <c r="HY4" s="77">
        <f t="shared" ref="HY4:HY24" si="43">100-HX4</f>
        <v>68.8</v>
      </c>
      <c r="HZ4" s="77">
        <f t="shared" ref="HZ4:HZ24" si="44">HX4-HY4</f>
        <v>-37.599999999999994</v>
      </c>
      <c r="IA4" s="45"/>
      <c r="IB4" s="297"/>
      <c r="IC4" s="66"/>
      <c r="ID4" s="68"/>
      <c r="IE4" s="68"/>
      <c r="IF4" s="68"/>
      <c r="IG4" s="68"/>
      <c r="IH4" s="45">
        <f t="shared" ref="IH4:IH24" si="45">IF(II4&gt;50,1,0)</f>
        <v>0</v>
      </c>
      <c r="II4" s="64">
        <v>27.9</v>
      </c>
      <c r="IJ4" s="77">
        <f t="shared" ref="IJ4:IJ24" si="46">100-II4</f>
        <v>72.099999999999994</v>
      </c>
      <c r="IK4" s="77">
        <f t="shared" ref="IK4:IK24" si="47">II4-IJ4</f>
        <v>-44.199999999999996</v>
      </c>
      <c r="IL4" s="45"/>
      <c r="IM4" s="297"/>
      <c r="IN4" s="66"/>
      <c r="IO4" s="65"/>
      <c r="IP4" s="64"/>
      <c r="IQ4" s="64"/>
      <c r="IR4" s="64"/>
      <c r="IS4" s="45">
        <f t="shared" ref="IS4:IS24" si="48">IF(IT4&gt;50,1,0)</f>
        <v>0</v>
      </c>
      <c r="IT4" s="64">
        <v>31.8</v>
      </c>
      <c r="IU4" s="77">
        <f t="shared" ref="IU4:IU24" si="49">100-IT4</f>
        <v>68.2</v>
      </c>
      <c r="IV4" s="77">
        <f t="shared" ref="IV4:IV24" si="50">IT4-IU4</f>
        <v>-36.400000000000006</v>
      </c>
      <c r="IW4" s="45"/>
      <c r="IX4" s="297"/>
      <c r="IY4" s="66"/>
      <c r="IZ4" s="68"/>
      <c r="JA4" s="68"/>
      <c r="JB4" s="68"/>
      <c r="JC4" s="68"/>
      <c r="JD4" s="45">
        <f t="shared" ref="JD4:JD24" si="51">IF(JE4&gt;50,1,0)</f>
        <v>0</v>
      </c>
      <c r="JE4" s="64">
        <v>30.9</v>
      </c>
      <c r="JF4" s="77">
        <f t="shared" ref="JF4:JF24" si="52">100-JE4</f>
        <v>69.099999999999994</v>
      </c>
      <c r="JG4" s="77">
        <f t="shared" ref="JG4:JG24" si="53">JE4-JF4</f>
        <v>-38.199999999999996</v>
      </c>
      <c r="JH4" s="45"/>
      <c r="JI4" s="297"/>
      <c r="JJ4" s="66"/>
      <c r="JK4" s="65">
        <v>1</v>
      </c>
      <c r="JL4" s="64"/>
      <c r="JM4" s="64"/>
      <c r="JN4" s="64"/>
      <c r="JO4" s="45">
        <f t="shared" ref="JO4:JO24" si="54">IF(JP4&gt;50,1,0)</f>
        <v>0</v>
      </c>
      <c r="JP4" s="64">
        <v>28.9</v>
      </c>
      <c r="JQ4" s="77">
        <f t="shared" ref="JQ4:JQ24" si="55">100-JP4</f>
        <v>71.099999999999994</v>
      </c>
      <c r="JR4" s="77">
        <f t="shared" ref="JR4:JR24" si="56">JP4-JQ4</f>
        <v>-42.199999999999996</v>
      </c>
      <c r="JS4" s="45">
        <v>1</v>
      </c>
      <c r="JT4" s="297">
        <v>1</v>
      </c>
      <c r="JU4" s="66">
        <v>1</v>
      </c>
      <c r="JV4" s="68"/>
      <c r="JW4" s="68"/>
      <c r="JX4" s="68">
        <v>1</v>
      </c>
      <c r="JY4" s="68"/>
      <c r="JZ4" s="45">
        <f t="shared" ref="JZ4:JZ24" si="57">IF(KA4&gt;50,1,0)</f>
        <v>0</v>
      </c>
      <c r="KA4" s="64">
        <v>30.7</v>
      </c>
      <c r="KB4" s="77">
        <f t="shared" ref="KB4:KB24" si="58">100-KA4</f>
        <v>69.3</v>
      </c>
      <c r="KC4" s="77">
        <f t="shared" ref="KC4:KC24" si="59">KA4-KB5</f>
        <v>-21.000000000000004</v>
      </c>
      <c r="KD4" s="45"/>
      <c r="KE4" s="297"/>
      <c r="KF4" s="66"/>
      <c r="KG4" s="65"/>
      <c r="KH4" s="64"/>
      <c r="KI4" s="64"/>
      <c r="KJ4" s="64"/>
      <c r="KK4" s="45">
        <f t="shared" ref="KK4:KK24" si="60">IF(KL4&gt;50,1,0)</f>
        <v>0</v>
      </c>
      <c r="KL4" s="64">
        <v>49</v>
      </c>
      <c r="KM4" s="77">
        <f t="shared" ref="KM4:KM24" si="61">100-KL4</f>
        <v>51</v>
      </c>
      <c r="KN4" s="77">
        <f t="shared" ref="KN4:KN24" si="62">KL4-KM4</f>
        <v>-2</v>
      </c>
      <c r="KO4" s="45"/>
      <c r="KP4" s="297"/>
      <c r="KQ4" s="66"/>
      <c r="KR4" s="68"/>
      <c r="KS4" s="68"/>
      <c r="KT4" s="68"/>
      <c r="KU4" s="68"/>
      <c r="KV4" s="45">
        <f t="shared" ref="KV4:KV24" si="63">IF(KW4&gt;50,1,0)</f>
        <v>0</v>
      </c>
      <c r="KW4" s="64">
        <v>37</v>
      </c>
      <c r="KX4" s="77">
        <f t="shared" ref="KX4:KX24" si="64">100-KW4</f>
        <v>63</v>
      </c>
      <c r="KY4" s="77">
        <f t="shared" ref="KY4:KY24" si="65">KW4-KX4</f>
        <v>-26</v>
      </c>
      <c r="KZ4" s="45"/>
      <c r="LA4" s="297"/>
      <c r="LB4" s="66"/>
      <c r="LC4" s="65"/>
      <c r="LD4" s="64"/>
      <c r="LE4" s="64"/>
      <c r="LF4" s="130"/>
      <c r="LG4" s="64"/>
      <c r="LH4" s="45">
        <f t="shared" ref="LH4:LH24" si="66">IF(LI4&gt;50,1,0)</f>
        <v>0</v>
      </c>
      <c r="LI4" s="64">
        <v>32.700000000000003</v>
      </c>
      <c r="LJ4" s="77">
        <f t="shared" ref="LJ4:LJ24" si="67">100-LI4</f>
        <v>67.3</v>
      </c>
      <c r="LK4" s="77">
        <f t="shared" ref="LK4:LK24" si="68">LI4-LJ4</f>
        <v>-34.599999999999994</v>
      </c>
      <c r="LL4" s="294"/>
      <c r="LM4" s="294"/>
      <c r="LN4" s="413"/>
      <c r="LO4" s="68"/>
      <c r="LP4" s="68"/>
      <c r="LQ4" s="68"/>
      <c r="LR4" s="68"/>
      <c r="LS4" s="45">
        <f t="shared" ref="LS4:LS24" si="69">IF(LT4&gt;50,1,0)</f>
        <v>0</v>
      </c>
      <c r="LT4" s="64">
        <v>44.5</v>
      </c>
      <c r="LU4" s="77">
        <f t="shared" ref="LU4:LU24" si="70">100-LT4</f>
        <v>55.5</v>
      </c>
      <c r="LV4" s="77">
        <f t="shared" ref="LV4:LV24" si="71">LT4-LU4</f>
        <v>-11</v>
      </c>
      <c r="LW4" s="51"/>
      <c r="LX4" s="48"/>
      <c r="LY4" s="66"/>
      <c r="LZ4" s="65"/>
      <c r="MA4" s="64"/>
      <c r="MB4" s="64"/>
      <c r="MC4" s="130"/>
      <c r="MD4" s="64"/>
      <c r="ME4" s="45">
        <f t="shared" ref="ME4:ME24" si="72">IF(MF4&gt;50,1,0)</f>
        <v>0</v>
      </c>
      <c r="MF4" s="64">
        <v>43.1</v>
      </c>
      <c r="MG4" s="77">
        <f t="shared" ref="MG4:MG24" si="73">100-MF4</f>
        <v>56.9</v>
      </c>
      <c r="MH4" s="77">
        <f t="shared" ref="MH4:MH24" si="74">MF4-MG4</f>
        <v>-13.799999999999997</v>
      </c>
      <c r="MI4" s="45"/>
      <c r="MJ4" s="297"/>
      <c r="MK4" s="66"/>
      <c r="ML4" s="65"/>
      <c r="MM4" s="64"/>
      <c r="MN4" s="64"/>
      <c r="MO4" s="64"/>
      <c r="MP4" s="45">
        <f t="shared" ref="MP4:MP24" si="75">IF(MQ4&gt;50,1,0)</f>
        <v>0</v>
      </c>
      <c r="MQ4" s="64">
        <v>47.8</v>
      </c>
      <c r="MR4" s="77">
        <f t="shared" ref="MR4:MR24" si="76">100-MQ4</f>
        <v>52.2</v>
      </c>
      <c r="MS4" s="77">
        <f t="shared" ref="MS4:MS24" si="77">MQ4-MR4</f>
        <v>-4.4000000000000057</v>
      </c>
      <c r="MT4" s="51"/>
      <c r="MU4" s="48"/>
      <c r="MV4" s="66"/>
      <c r="MW4" s="68"/>
      <c r="MX4" s="68"/>
      <c r="MY4" s="68"/>
      <c r="MZ4" s="68"/>
      <c r="NA4" s="68"/>
    </row>
    <row r="5" spans="1:365" x14ac:dyDescent="0.25">
      <c r="A5" s="4">
        <v>41602</v>
      </c>
      <c r="B5" s="371" t="s">
        <v>123</v>
      </c>
      <c r="C5" s="371"/>
      <c r="D5" s="28">
        <v>1</v>
      </c>
      <c r="E5" s="29"/>
      <c r="F5" s="6"/>
      <c r="G5" s="18"/>
      <c r="H5" s="63">
        <v>0</v>
      </c>
      <c r="I5" s="95">
        <v>41.53</v>
      </c>
      <c r="J5" s="95">
        <v>58.47</v>
      </c>
      <c r="K5" s="70">
        <f t="shared" si="0"/>
        <v>-16.939999999999998</v>
      </c>
      <c r="L5" s="18" t="s">
        <v>53</v>
      </c>
      <c r="M5" s="66">
        <v>1</v>
      </c>
      <c r="N5" s="65"/>
      <c r="O5" s="64"/>
      <c r="P5" s="64"/>
      <c r="Q5" s="67"/>
      <c r="R5" s="64"/>
      <c r="S5" s="64"/>
      <c r="T5" s="65">
        <v>1</v>
      </c>
      <c r="U5" s="64"/>
      <c r="V5" s="64"/>
      <c r="W5" s="67"/>
      <c r="X5" s="64">
        <v>1</v>
      </c>
      <c r="Y5" s="64">
        <v>1</v>
      </c>
      <c r="Z5" s="134"/>
      <c r="AA5" s="135"/>
      <c r="AB5" s="135"/>
      <c r="AC5" s="150"/>
      <c r="AD5" s="135"/>
      <c r="AE5" s="135"/>
      <c r="AF5" s="65"/>
      <c r="AG5" s="64"/>
      <c r="AH5" s="64"/>
      <c r="AI5" s="64"/>
      <c r="AJ5" s="45"/>
      <c r="AK5" s="64"/>
      <c r="AL5" s="65"/>
      <c r="AM5" s="64"/>
      <c r="AN5" s="64"/>
      <c r="AO5" s="64"/>
      <c r="AP5" s="45"/>
      <c r="AQ5" s="64"/>
      <c r="AR5" s="65"/>
      <c r="AS5" s="64"/>
      <c r="AT5" s="64"/>
      <c r="AU5" s="64"/>
      <c r="AV5" s="45"/>
      <c r="AW5" s="66"/>
      <c r="AX5" s="64"/>
      <c r="AY5" s="64"/>
      <c r="AZ5" s="64"/>
      <c r="BA5" s="67"/>
      <c r="BB5" s="64"/>
      <c r="BC5" s="66"/>
      <c r="BD5" s="64"/>
      <c r="BE5" s="64"/>
      <c r="BF5" s="64"/>
      <c r="BG5" s="67"/>
      <c r="BH5" s="64"/>
      <c r="BI5" s="64"/>
      <c r="BJ5" s="65"/>
      <c r="BK5" s="64"/>
      <c r="BL5" s="64"/>
      <c r="BM5" s="64"/>
      <c r="BN5" s="45"/>
      <c r="BO5" s="64"/>
      <c r="BP5" s="65"/>
      <c r="BQ5" s="64"/>
      <c r="BR5" s="64"/>
      <c r="BS5" s="67"/>
      <c r="BT5" s="73">
        <f t="shared" si="1"/>
        <v>0</v>
      </c>
      <c r="BU5" s="70">
        <v>39</v>
      </c>
      <c r="BV5" s="70">
        <f t="shared" si="2"/>
        <v>61</v>
      </c>
      <c r="BW5" s="70">
        <f t="shared" si="3"/>
        <v>-22</v>
      </c>
      <c r="BX5" s="72"/>
      <c r="BY5" s="73"/>
      <c r="BZ5" s="74"/>
      <c r="CA5" s="64">
        <v>1</v>
      </c>
      <c r="CB5" s="64"/>
      <c r="CC5" s="64"/>
      <c r="CD5" s="64"/>
      <c r="CE5" s="72">
        <f t="shared" si="4"/>
        <v>0</v>
      </c>
      <c r="CF5" s="70">
        <v>43.2</v>
      </c>
      <c r="CG5" s="70">
        <f t="shared" si="5"/>
        <v>56.8</v>
      </c>
      <c r="CH5" s="70">
        <f t="shared" si="6"/>
        <v>-13.599999999999994</v>
      </c>
      <c r="CI5" s="72">
        <v>1</v>
      </c>
      <c r="CJ5" s="73">
        <v>1</v>
      </c>
      <c r="CK5" s="73">
        <v>1</v>
      </c>
      <c r="CL5" s="65"/>
      <c r="CM5" s="64"/>
      <c r="CN5" s="64"/>
      <c r="CO5" s="64"/>
      <c r="CP5" s="64"/>
      <c r="CQ5" s="92">
        <f t="shared" si="7"/>
        <v>0</v>
      </c>
      <c r="CR5" s="70">
        <v>45.1</v>
      </c>
      <c r="CS5" s="70">
        <f t="shared" si="8"/>
        <v>54.9</v>
      </c>
      <c r="CT5" s="70">
        <f t="shared" si="9"/>
        <v>-9.7999999999999972</v>
      </c>
      <c r="CU5" s="42"/>
      <c r="CV5" s="16"/>
      <c r="CW5" s="16"/>
      <c r="CX5" s="65"/>
      <c r="CY5" s="64"/>
      <c r="CZ5" s="64"/>
      <c r="DA5" s="64"/>
      <c r="DB5" s="92">
        <f t="shared" si="10"/>
        <v>1</v>
      </c>
      <c r="DC5" s="70">
        <v>50.7</v>
      </c>
      <c r="DD5" s="70">
        <f t="shared" si="11"/>
        <v>49.3</v>
      </c>
      <c r="DE5" s="70">
        <f t="shared" si="12"/>
        <v>1.4000000000000057</v>
      </c>
      <c r="DF5" s="42"/>
      <c r="DG5" s="16"/>
      <c r="DH5" s="16"/>
      <c r="DI5" s="65"/>
      <c r="DJ5" s="64"/>
      <c r="DK5" s="64"/>
      <c r="DL5" s="64"/>
      <c r="DM5" s="64"/>
      <c r="DN5" s="92">
        <f t="shared" si="13"/>
        <v>1</v>
      </c>
      <c r="DO5" s="70">
        <v>51.2</v>
      </c>
      <c r="DP5" s="70">
        <f t="shared" si="14"/>
        <v>48.8</v>
      </c>
      <c r="DQ5" s="70">
        <f t="shared" si="15"/>
        <v>2.4000000000000057</v>
      </c>
      <c r="DR5" s="42"/>
      <c r="DS5" s="16"/>
      <c r="DT5" s="46"/>
      <c r="DU5" s="64"/>
      <c r="DV5" s="64"/>
      <c r="DW5" s="64"/>
      <c r="DX5" s="64"/>
      <c r="DY5" s="45">
        <f t="shared" si="16"/>
        <v>0</v>
      </c>
      <c r="DZ5" s="64">
        <v>45.3</v>
      </c>
      <c r="EA5" s="77">
        <f t="shared" si="17"/>
        <v>54.7</v>
      </c>
      <c r="EB5" s="77">
        <f t="shared" si="18"/>
        <v>-9.4000000000000057</v>
      </c>
      <c r="EC5" s="45"/>
      <c r="ED5" s="297"/>
      <c r="EE5" s="66"/>
      <c r="EF5" s="68"/>
      <c r="EG5" s="68"/>
      <c r="EH5" s="68"/>
      <c r="EI5" s="68"/>
      <c r="EJ5" s="68"/>
      <c r="EK5" s="45">
        <f t="shared" si="19"/>
        <v>0</v>
      </c>
      <c r="EL5" s="64">
        <v>43.6</v>
      </c>
      <c r="EM5" s="77">
        <f t="shared" si="20"/>
        <v>56.4</v>
      </c>
      <c r="EN5" s="77">
        <f t="shared" si="21"/>
        <v>-12.799999999999997</v>
      </c>
      <c r="EO5" s="45"/>
      <c r="EP5" s="297"/>
      <c r="EQ5" s="64"/>
      <c r="ER5" s="65"/>
      <c r="ES5" s="64"/>
      <c r="ET5" s="64"/>
      <c r="EU5" s="130"/>
      <c r="EV5" s="64"/>
      <c r="EW5" s="45">
        <f t="shared" si="22"/>
        <v>0</v>
      </c>
      <c r="EX5" s="64">
        <v>42.3</v>
      </c>
      <c r="EY5" s="77">
        <f t="shared" si="23"/>
        <v>57.7</v>
      </c>
      <c r="EZ5" s="77">
        <f t="shared" si="24"/>
        <v>-15.400000000000006</v>
      </c>
      <c r="FA5" s="45"/>
      <c r="FB5" s="297"/>
      <c r="FC5" s="66"/>
      <c r="FD5" s="68"/>
      <c r="FE5" s="68"/>
      <c r="FF5" s="68"/>
      <c r="FG5" s="68"/>
      <c r="FH5" s="45">
        <f t="shared" si="25"/>
        <v>0</v>
      </c>
      <c r="FI5" s="64">
        <v>43.9</v>
      </c>
      <c r="FJ5" s="77">
        <f t="shared" si="26"/>
        <v>56.1</v>
      </c>
      <c r="FK5" s="77">
        <f t="shared" si="27"/>
        <v>-12.200000000000003</v>
      </c>
      <c r="FL5" s="45"/>
      <c r="FM5" s="297"/>
      <c r="FN5" s="66"/>
      <c r="FO5" s="68">
        <v>1</v>
      </c>
      <c r="FP5" s="68"/>
      <c r="FQ5" s="68"/>
      <c r="FR5" s="68"/>
      <c r="FS5" s="45">
        <f t="shared" si="28"/>
        <v>0</v>
      </c>
      <c r="FT5" s="64">
        <v>40.6</v>
      </c>
      <c r="FU5" s="77">
        <f t="shared" si="29"/>
        <v>59.4</v>
      </c>
      <c r="FV5" s="77">
        <f t="shared" si="30"/>
        <v>-18.799999999999997</v>
      </c>
      <c r="FW5" s="45">
        <v>1</v>
      </c>
      <c r="FX5" s="297">
        <v>1</v>
      </c>
      <c r="FY5" s="66">
        <v>1</v>
      </c>
      <c r="FZ5" s="68"/>
      <c r="GA5" s="68"/>
      <c r="GB5" s="68"/>
      <c r="GC5" s="68"/>
      <c r="GD5" s="45">
        <f t="shared" si="31"/>
        <v>0</v>
      </c>
      <c r="GE5" s="64">
        <v>41.8</v>
      </c>
      <c r="GF5" s="77">
        <f t="shared" si="32"/>
        <v>58.2</v>
      </c>
      <c r="GG5" s="77">
        <f t="shared" si="33"/>
        <v>-16.400000000000006</v>
      </c>
      <c r="GH5" s="45"/>
      <c r="GI5" s="297"/>
      <c r="GJ5" s="66"/>
      <c r="GK5" s="65"/>
      <c r="GL5" s="64"/>
      <c r="GM5" s="64"/>
      <c r="GN5" s="64"/>
      <c r="GO5" s="45">
        <f t="shared" si="34"/>
        <v>0</v>
      </c>
      <c r="GP5" s="64">
        <v>34.299999999999997</v>
      </c>
      <c r="GQ5" s="77">
        <f t="shared" si="35"/>
        <v>65.7</v>
      </c>
      <c r="GR5" s="77">
        <f t="shared" si="36"/>
        <v>-31.400000000000006</v>
      </c>
      <c r="GS5" s="45"/>
      <c r="GT5" s="297"/>
      <c r="GU5" s="66"/>
      <c r="GV5" s="65"/>
      <c r="GW5" s="64"/>
      <c r="GX5" s="64">
        <v>1</v>
      </c>
      <c r="GY5" s="64"/>
      <c r="GZ5" s="45">
        <f t="shared" si="37"/>
        <v>0</v>
      </c>
      <c r="HA5" s="64">
        <v>40.700000000000003</v>
      </c>
      <c r="HB5" s="77">
        <f t="shared" si="38"/>
        <v>59.3</v>
      </c>
      <c r="HC5" s="77">
        <f t="shared" si="39"/>
        <v>-18.599999999999994</v>
      </c>
      <c r="HD5" s="45"/>
      <c r="HE5" s="297"/>
      <c r="HF5" s="66"/>
      <c r="HG5" s="68">
        <v>1</v>
      </c>
      <c r="HH5" s="68"/>
      <c r="HI5" s="68"/>
      <c r="HK5" s="68"/>
      <c r="HL5" s="45">
        <f t="shared" si="40"/>
        <v>0</v>
      </c>
      <c r="HM5" s="64">
        <v>46.7</v>
      </c>
      <c r="HN5" s="77">
        <f t="shared" si="41"/>
        <v>53.3</v>
      </c>
      <c r="HO5" s="64"/>
      <c r="HP5" s="45">
        <v>1</v>
      </c>
      <c r="HQ5" s="297">
        <v>1</v>
      </c>
      <c r="HR5" s="66">
        <v>1</v>
      </c>
      <c r="HS5" s="65"/>
      <c r="HT5" s="64"/>
      <c r="HU5" s="64"/>
      <c r="HV5" s="64"/>
      <c r="HW5" s="45">
        <f t="shared" si="42"/>
        <v>0</v>
      </c>
      <c r="HX5" s="64">
        <v>43.9</v>
      </c>
      <c r="HY5" s="77">
        <f t="shared" si="43"/>
        <v>56.1</v>
      </c>
      <c r="HZ5" s="77">
        <f t="shared" si="44"/>
        <v>-12.200000000000003</v>
      </c>
      <c r="IA5" s="45"/>
      <c r="IB5" s="297"/>
      <c r="IC5" s="66"/>
      <c r="ID5" s="68"/>
      <c r="IE5" s="68"/>
      <c r="IF5" s="68"/>
      <c r="IG5" s="68"/>
      <c r="IH5" s="45">
        <f t="shared" si="45"/>
        <v>1</v>
      </c>
      <c r="II5" s="64">
        <v>52.1</v>
      </c>
      <c r="IJ5" s="77">
        <f t="shared" si="46"/>
        <v>47.9</v>
      </c>
      <c r="IK5" s="77">
        <f t="shared" si="47"/>
        <v>4.2000000000000028</v>
      </c>
      <c r="IL5" s="45"/>
      <c r="IM5" s="297"/>
      <c r="IN5" s="66"/>
      <c r="IO5" s="65"/>
      <c r="IP5" s="64"/>
      <c r="IQ5" s="64"/>
      <c r="IR5" s="64"/>
      <c r="IS5" s="45">
        <f t="shared" si="48"/>
        <v>0</v>
      </c>
      <c r="IT5" s="64">
        <v>45.9</v>
      </c>
      <c r="IU5" s="77">
        <f t="shared" si="49"/>
        <v>54.1</v>
      </c>
      <c r="IV5" s="77">
        <f t="shared" si="50"/>
        <v>-8.2000000000000028</v>
      </c>
      <c r="IW5" s="45"/>
      <c r="IX5" s="297"/>
      <c r="IY5" s="66"/>
      <c r="IZ5" s="68"/>
      <c r="JA5" s="68"/>
      <c r="JB5" s="68"/>
      <c r="JC5" s="68"/>
      <c r="JD5" s="45">
        <f t="shared" si="51"/>
        <v>0</v>
      </c>
      <c r="JE5" s="64">
        <v>44.1</v>
      </c>
      <c r="JF5" s="77">
        <f t="shared" si="52"/>
        <v>55.9</v>
      </c>
      <c r="JG5" s="77">
        <f t="shared" si="53"/>
        <v>-11.799999999999997</v>
      </c>
      <c r="JH5" s="45"/>
      <c r="JI5" s="297"/>
      <c r="JJ5" s="66"/>
      <c r="JK5" s="65">
        <v>1</v>
      </c>
      <c r="JL5" s="64"/>
      <c r="JM5" s="64"/>
      <c r="JN5" s="64"/>
      <c r="JO5" s="45">
        <f t="shared" si="54"/>
        <v>0</v>
      </c>
      <c r="JP5" s="64">
        <v>43.5</v>
      </c>
      <c r="JQ5" s="77">
        <f t="shared" si="55"/>
        <v>56.5</v>
      </c>
      <c r="JR5" s="77">
        <f t="shared" si="56"/>
        <v>-13</v>
      </c>
      <c r="JS5" s="45">
        <v>1</v>
      </c>
      <c r="JT5" s="297">
        <v>1</v>
      </c>
      <c r="JU5" s="66">
        <v>1</v>
      </c>
      <c r="JV5" s="68"/>
      <c r="JW5" s="68"/>
      <c r="JX5" s="68"/>
      <c r="JY5" s="68"/>
      <c r="JZ5" s="45">
        <f t="shared" si="57"/>
        <v>0</v>
      </c>
      <c r="KA5" s="64">
        <v>48.3</v>
      </c>
      <c r="KB5" s="77">
        <f t="shared" si="58"/>
        <v>51.7</v>
      </c>
      <c r="KC5" s="77">
        <f t="shared" si="59"/>
        <v>-13.400000000000006</v>
      </c>
      <c r="KD5" s="45"/>
      <c r="KE5" s="297"/>
      <c r="KF5" s="66"/>
      <c r="KG5" s="65"/>
      <c r="KH5" s="64"/>
      <c r="KI5" s="64"/>
      <c r="KJ5" s="64"/>
      <c r="KK5" s="45">
        <f t="shared" si="60"/>
        <v>0</v>
      </c>
      <c r="KL5" s="64">
        <v>46.8</v>
      </c>
      <c r="KM5" s="77">
        <f t="shared" si="61"/>
        <v>53.2</v>
      </c>
      <c r="KN5" s="77">
        <f t="shared" si="62"/>
        <v>-6.4000000000000057</v>
      </c>
      <c r="KO5" s="45"/>
      <c r="KP5" s="297"/>
      <c r="KQ5" s="66"/>
      <c r="KR5" s="68"/>
      <c r="KS5" s="68"/>
      <c r="KT5" s="68"/>
      <c r="KU5" s="68"/>
      <c r="KV5" s="45">
        <f t="shared" si="63"/>
        <v>0</v>
      </c>
      <c r="KW5" s="64">
        <v>33.200000000000003</v>
      </c>
      <c r="KX5" s="77">
        <f t="shared" si="64"/>
        <v>66.8</v>
      </c>
      <c r="KY5" s="77">
        <f t="shared" si="65"/>
        <v>-33.599999999999994</v>
      </c>
      <c r="KZ5" s="45"/>
      <c r="LA5" s="297"/>
      <c r="LB5" s="66"/>
      <c r="LC5" s="65"/>
      <c r="LD5" s="64"/>
      <c r="LE5" s="64"/>
      <c r="LF5" s="130"/>
      <c r="LG5" s="64"/>
      <c r="LH5" s="45">
        <f t="shared" si="66"/>
        <v>0</v>
      </c>
      <c r="LI5" s="64">
        <v>42.4</v>
      </c>
      <c r="LJ5" s="77">
        <f t="shared" si="67"/>
        <v>57.6</v>
      </c>
      <c r="LK5" s="77">
        <f t="shared" si="68"/>
        <v>-15.200000000000003</v>
      </c>
      <c r="LL5" s="294"/>
      <c r="LM5" s="294"/>
      <c r="LN5" s="413"/>
      <c r="LO5" s="68"/>
      <c r="LP5" s="68"/>
      <c r="LQ5" s="68"/>
      <c r="LR5" s="68"/>
      <c r="LS5" s="45">
        <f t="shared" si="69"/>
        <v>0</v>
      </c>
      <c r="LT5" s="64">
        <v>37.1</v>
      </c>
      <c r="LU5" s="77">
        <f t="shared" si="70"/>
        <v>62.9</v>
      </c>
      <c r="LV5" s="77">
        <f t="shared" si="71"/>
        <v>-25.799999999999997</v>
      </c>
      <c r="LW5" s="51"/>
      <c r="LX5" s="48"/>
      <c r="LY5" s="66"/>
      <c r="LZ5" s="65"/>
      <c r="MA5" s="64"/>
      <c r="MB5" s="64"/>
      <c r="MC5" s="130"/>
      <c r="MD5" s="64"/>
      <c r="ME5" s="45">
        <f t="shared" si="72"/>
        <v>0</v>
      </c>
      <c r="MF5" s="64">
        <v>33.799999999999997</v>
      </c>
      <c r="MG5" s="77">
        <f t="shared" si="73"/>
        <v>66.2</v>
      </c>
      <c r="MH5" s="77">
        <f t="shared" si="74"/>
        <v>-32.400000000000006</v>
      </c>
      <c r="MI5" s="45"/>
      <c r="MJ5" s="297"/>
      <c r="MK5" s="66"/>
      <c r="ML5" s="65"/>
      <c r="MM5" s="64"/>
      <c r="MN5" s="64"/>
      <c r="MO5" s="64"/>
      <c r="MP5" s="45">
        <f t="shared" si="75"/>
        <v>0</v>
      </c>
      <c r="MQ5" s="64">
        <v>44.6</v>
      </c>
      <c r="MR5" s="77">
        <f t="shared" si="76"/>
        <v>55.4</v>
      </c>
      <c r="MS5" s="77">
        <f t="shared" si="77"/>
        <v>-10.799999999999997</v>
      </c>
      <c r="MT5" s="51"/>
      <c r="MU5" s="48"/>
      <c r="MV5" s="66"/>
      <c r="MW5" s="68"/>
      <c r="MX5" s="68"/>
      <c r="MY5" s="68"/>
      <c r="MZ5" s="68"/>
      <c r="NA5" s="68"/>
    </row>
    <row r="6" spans="1:365" x14ac:dyDescent="0.25">
      <c r="A6" s="231">
        <v>41602</v>
      </c>
      <c r="B6" s="379" t="s">
        <v>147</v>
      </c>
      <c r="C6" s="379"/>
      <c r="D6" s="232"/>
      <c r="E6" s="233"/>
      <c r="F6" s="234"/>
      <c r="G6" s="235">
        <v>1</v>
      </c>
      <c r="H6" s="236">
        <v>0</v>
      </c>
      <c r="I6" s="237">
        <v>39.54</v>
      </c>
      <c r="J6" s="238">
        <v>60.64</v>
      </c>
      <c r="K6" s="238">
        <f t="shared" si="0"/>
        <v>-21.1</v>
      </c>
      <c r="L6" s="235" t="s">
        <v>52</v>
      </c>
      <c r="M6" s="239">
        <v>0</v>
      </c>
      <c r="N6" s="241">
        <v>1</v>
      </c>
      <c r="O6" s="240"/>
      <c r="P6" s="240"/>
      <c r="Q6" s="242"/>
      <c r="R6" s="240">
        <v>1</v>
      </c>
      <c r="S6" s="240">
        <v>0</v>
      </c>
      <c r="T6" s="241"/>
      <c r="U6" s="240"/>
      <c r="V6" s="240"/>
      <c r="W6" s="242"/>
      <c r="X6" s="240"/>
      <c r="Y6" s="240"/>
      <c r="Z6" s="241"/>
      <c r="AA6" s="240"/>
      <c r="AB6" s="240"/>
      <c r="AC6" s="242"/>
      <c r="AD6" s="240"/>
      <c r="AE6" s="240"/>
      <c r="AF6" s="241"/>
      <c r="AG6" s="240"/>
      <c r="AH6" s="240"/>
      <c r="AI6" s="240"/>
      <c r="AJ6" s="243"/>
      <c r="AK6" s="240"/>
      <c r="AL6" s="241">
        <v>1</v>
      </c>
      <c r="AM6" s="240"/>
      <c r="AN6" s="240"/>
      <c r="AO6" s="240"/>
      <c r="AP6" s="243">
        <v>1</v>
      </c>
      <c r="AQ6" s="240">
        <v>0</v>
      </c>
      <c r="AR6" s="241">
        <v>1</v>
      </c>
      <c r="AS6" s="240"/>
      <c r="AT6" s="240"/>
      <c r="AU6" s="240"/>
      <c r="AV6" s="243">
        <v>1</v>
      </c>
      <c r="AW6" s="239">
        <v>0</v>
      </c>
      <c r="AX6" s="240">
        <v>2</v>
      </c>
      <c r="AY6" s="240"/>
      <c r="AZ6" s="240"/>
      <c r="BA6" s="242"/>
      <c r="BB6" s="240">
        <v>1</v>
      </c>
      <c r="BC6" s="239">
        <v>0</v>
      </c>
      <c r="BD6" s="240">
        <v>1</v>
      </c>
      <c r="BE6" s="240"/>
      <c r="BF6" s="240"/>
      <c r="BG6" s="242"/>
      <c r="BH6" s="240">
        <v>1</v>
      </c>
      <c r="BI6" s="240">
        <v>0</v>
      </c>
      <c r="BJ6" s="241"/>
      <c r="BK6" s="240"/>
      <c r="BL6" s="240"/>
      <c r="BM6" s="240"/>
      <c r="BN6" s="243"/>
      <c r="BO6" s="240"/>
      <c r="BP6" s="241"/>
      <c r="BQ6" s="240"/>
      <c r="BR6" s="240"/>
      <c r="BS6" s="242"/>
      <c r="BT6" s="278">
        <f t="shared" si="1"/>
        <v>0</v>
      </c>
      <c r="BU6" s="244">
        <v>44.3</v>
      </c>
      <c r="BV6" s="244">
        <f t="shared" si="2"/>
        <v>55.7</v>
      </c>
      <c r="BW6" s="244">
        <f t="shared" si="3"/>
        <v>-11.400000000000006</v>
      </c>
      <c r="BX6" s="245"/>
      <c r="BY6" s="278"/>
      <c r="BZ6" s="246"/>
      <c r="CA6" s="240">
        <v>1</v>
      </c>
      <c r="CB6" s="240"/>
      <c r="CC6" s="240"/>
      <c r="CD6" s="240"/>
      <c r="CE6" s="245">
        <f t="shared" si="4"/>
        <v>0</v>
      </c>
      <c r="CF6" s="244">
        <v>39.6</v>
      </c>
      <c r="CG6" s="244">
        <f t="shared" si="5"/>
        <v>60.4</v>
      </c>
      <c r="CH6" s="244">
        <f t="shared" si="6"/>
        <v>-20.799999999999997</v>
      </c>
      <c r="CI6" s="245">
        <v>1</v>
      </c>
      <c r="CJ6" s="278">
        <v>0</v>
      </c>
      <c r="CK6" s="278">
        <v>0</v>
      </c>
      <c r="CL6" s="241"/>
      <c r="CM6" s="240"/>
      <c r="CN6" s="240"/>
      <c r="CO6" s="240"/>
      <c r="CP6" s="240"/>
      <c r="CQ6" s="247">
        <f t="shared" si="7"/>
        <v>0</v>
      </c>
      <c r="CR6" s="244">
        <v>45.2</v>
      </c>
      <c r="CS6" s="244">
        <f t="shared" si="8"/>
        <v>54.8</v>
      </c>
      <c r="CT6" s="244">
        <f t="shared" si="9"/>
        <v>-9.5999999999999943</v>
      </c>
      <c r="CU6" s="248"/>
      <c r="CV6" s="249"/>
      <c r="CW6" s="249"/>
      <c r="CX6" s="241"/>
      <c r="CY6" s="240"/>
      <c r="CZ6" s="240"/>
      <c r="DA6" s="240"/>
      <c r="DB6" s="247">
        <f t="shared" si="10"/>
        <v>0</v>
      </c>
      <c r="DC6" s="244">
        <v>38.9</v>
      </c>
      <c r="DD6" s="244">
        <f t="shared" si="11"/>
        <v>61.1</v>
      </c>
      <c r="DE6" s="244">
        <f t="shared" si="12"/>
        <v>-22.200000000000003</v>
      </c>
      <c r="DF6" s="248"/>
      <c r="DG6" s="249"/>
      <c r="DH6" s="249"/>
      <c r="DI6" s="241"/>
      <c r="DJ6" s="240"/>
      <c r="DK6" s="240"/>
      <c r="DL6" s="240"/>
      <c r="DM6" s="240"/>
      <c r="DN6" s="247">
        <f t="shared" si="13"/>
        <v>0</v>
      </c>
      <c r="DO6" s="244">
        <v>35.799999999999997</v>
      </c>
      <c r="DP6" s="244">
        <f t="shared" si="14"/>
        <v>64.2</v>
      </c>
      <c r="DQ6" s="244">
        <f t="shared" si="15"/>
        <v>-28.400000000000006</v>
      </c>
      <c r="DR6" s="248"/>
      <c r="DS6" s="249"/>
      <c r="DT6" s="250"/>
      <c r="DU6" s="240"/>
      <c r="DV6" s="240"/>
      <c r="DW6" s="240"/>
      <c r="DX6" s="240"/>
      <c r="DY6" s="243">
        <f t="shared" si="16"/>
        <v>0</v>
      </c>
      <c r="DZ6" s="240">
        <v>38.1</v>
      </c>
      <c r="EA6" s="240">
        <f t="shared" si="17"/>
        <v>61.9</v>
      </c>
      <c r="EB6" s="240">
        <f t="shared" si="18"/>
        <v>-23.799999999999997</v>
      </c>
      <c r="EC6" s="243"/>
      <c r="ED6" s="240"/>
      <c r="EE6" s="239"/>
      <c r="EF6" s="240"/>
      <c r="EG6" s="240"/>
      <c r="EH6" s="240"/>
      <c r="EI6" s="240"/>
      <c r="EJ6" s="240"/>
      <c r="EK6" s="243">
        <f t="shared" si="19"/>
        <v>0</v>
      </c>
      <c r="EL6" s="240">
        <v>38.9</v>
      </c>
      <c r="EM6" s="240">
        <f t="shared" si="20"/>
        <v>61.1</v>
      </c>
      <c r="EN6" s="240">
        <f t="shared" si="21"/>
        <v>-22.200000000000003</v>
      </c>
      <c r="EO6" s="243"/>
      <c r="EP6" s="240"/>
      <c r="EQ6" s="240"/>
      <c r="ER6" s="241">
        <v>1</v>
      </c>
      <c r="ES6" s="240"/>
      <c r="ET6" s="240"/>
      <c r="EU6" s="240"/>
      <c r="EV6" s="240"/>
      <c r="EW6" s="243">
        <f t="shared" si="22"/>
        <v>0</v>
      </c>
      <c r="EX6" s="240">
        <v>48.2</v>
      </c>
      <c r="EY6" s="240">
        <f t="shared" si="23"/>
        <v>51.8</v>
      </c>
      <c r="EZ6" s="240">
        <f t="shared" si="24"/>
        <v>-3.5999999999999943</v>
      </c>
      <c r="FA6" s="243">
        <v>1</v>
      </c>
      <c r="FB6" s="240">
        <v>0</v>
      </c>
      <c r="FC6" s="239">
        <v>0</v>
      </c>
      <c r="FD6" s="240"/>
      <c r="FE6" s="240"/>
      <c r="FF6" s="240"/>
      <c r="FG6" s="240"/>
      <c r="FH6" s="243">
        <f t="shared" si="25"/>
        <v>0</v>
      </c>
      <c r="FI6" s="240">
        <v>45.4</v>
      </c>
      <c r="FJ6" s="240">
        <f t="shared" si="26"/>
        <v>54.6</v>
      </c>
      <c r="FK6" s="240">
        <f t="shared" si="27"/>
        <v>-9.2000000000000028</v>
      </c>
      <c r="FL6" s="243"/>
      <c r="FM6" s="240"/>
      <c r="FN6" s="239"/>
      <c r="FO6" s="240">
        <v>1</v>
      </c>
      <c r="FP6" s="240"/>
      <c r="FQ6" s="240"/>
      <c r="FR6" s="240"/>
      <c r="FS6" s="243">
        <f t="shared" si="28"/>
        <v>0</v>
      </c>
      <c r="FT6" s="240">
        <v>30.6</v>
      </c>
      <c r="FU6" s="240">
        <f t="shared" si="29"/>
        <v>69.400000000000006</v>
      </c>
      <c r="FV6" s="240">
        <f t="shared" si="30"/>
        <v>-38.800000000000004</v>
      </c>
      <c r="FW6" s="243">
        <v>1</v>
      </c>
      <c r="FX6" s="240">
        <v>0</v>
      </c>
      <c r="FY6" s="239">
        <v>0</v>
      </c>
      <c r="FZ6" s="240"/>
      <c r="GA6" s="240"/>
      <c r="GB6" s="240"/>
      <c r="GC6" s="240"/>
      <c r="GD6" s="243">
        <f t="shared" si="31"/>
        <v>0</v>
      </c>
      <c r="GE6" s="240">
        <v>36.200000000000003</v>
      </c>
      <c r="GF6" s="240">
        <f t="shared" si="32"/>
        <v>63.8</v>
      </c>
      <c r="GG6" s="240">
        <f t="shared" si="33"/>
        <v>-27.599999999999994</v>
      </c>
      <c r="GH6" s="243"/>
      <c r="GI6" s="240"/>
      <c r="GJ6" s="239"/>
      <c r="GK6" s="241"/>
      <c r="GL6" s="240">
        <v>1</v>
      </c>
      <c r="GM6" s="240"/>
      <c r="GN6" s="240"/>
      <c r="GO6" s="243">
        <f t="shared" si="34"/>
        <v>0</v>
      </c>
      <c r="GP6" s="240">
        <v>48.4</v>
      </c>
      <c r="GQ6" s="240">
        <f t="shared" si="35"/>
        <v>51.6</v>
      </c>
      <c r="GR6" s="240">
        <f t="shared" si="36"/>
        <v>-3.2000000000000028</v>
      </c>
      <c r="GS6" s="243"/>
      <c r="GT6" s="240"/>
      <c r="GU6" s="239"/>
      <c r="GV6" s="241"/>
      <c r="GW6" s="240"/>
      <c r="GX6" s="240"/>
      <c r="GY6" s="240">
        <v>1</v>
      </c>
      <c r="GZ6" s="243">
        <f t="shared" si="37"/>
        <v>0</v>
      </c>
      <c r="HA6" s="240">
        <v>40.9</v>
      </c>
      <c r="HB6" s="240">
        <f t="shared" si="38"/>
        <v>59.1</v>
      </c>
      <c r="HC6" s="240">
        <f t="shared" si="39"/>
        <v>-18.200000000000003</v>
      </c>
      <c r="HD6" s="243"/>
      <c r="HE6" s="240"/>
      <c r="HF6" s="239"/>
      <c r="HG6" s="240">
        <v>1</v>
      </c>
      <c r="HH6" s="240"/>
      <c r="HI6" s="240"/>
      <c r="HJ6" s="240"/>
      <c r="HK6" s="240"/>
      <c r="HL6" s="243">
        <f t="shared" si="40"/>
        <v>0</v>
      </c>
      <c r="HM6" s="240">
        <v>33.299999999999997</v>
      </c>
      <c r="HN6" s="240">
        <f t="shared" si="41"/>
        <v>66.7</v>
      </c>
      <c r="HO6" s="240"/>
      <c r="HP6" s="243">
        <v>1</v>
      </c>
      <c r="HQ6" s="240">
        <v>0</v>
      </c>
      <c r="HR6" s="239">
        <v>0</v>
      </c>
      <c r="HS6" s="241">
        <v>1</v>
      </c>
      <c r="HT6" s="240"/>
      <c r="HU6" s="240"/>
      <c r="HV6" s="240"/>
      <c r="HW6" s="243">
        <f t="shared" si="42"/>
        <v>0</v>
      </c>
      <c r="HX6" s="240">
        <v>41.2</v>
      </c>
      <c r="HY6" s="240">
        <f t="shared" si="43"/>
        <v>58.8</v>
      </c>
      <c r="HZ6" s="240">
        <f t="shared" si="44"/>
        <v>-17.599999999999994</v>
      </c>
      <c r="IA6" s="243">
        <v>1</v>
      </c>
      <c r="IB6" s="240">
        <v>0</v>
      </c>
      <c r="IC6" s="239">
        <v>0</v>
      </c>
      <c r="ID6" s="240"/>
      <c r="IE6" s="240"/>
      <c r="IF6" s="240"/>
      <c r="IG6" s="240"/>
      <c r="IH6" s="243">
        <f t="shared" si="45"/>
        <v>0</v>
      </c>
      <c r="II6" s="240">
        <v>46.6</v>
      </c>
      <c r="IJ6" s="240">
        <f t="shared" si="46"/>
        <v>53.4</v>
      </c>
      <c r="IK6" s="240">
        <f t="shared" si="47"/>
        <v>-6.7999999999999972</v>
      </c>
      <c r="IL6" s="243"/>
      <c r="IM6" s="240"/>
      <c r="IN6" s="239"/>
      <c r="IO6" s="241"/>
      <c r="IP6" s="240"/>
      <c r="IQ6" s="240"/>
      <c r="IR6" s="240"/>
      <c r="IS6" s="243">
        <f t="shared" si="48"/>
        <v>0</v>
      </c>
      <c r="IT6" s="240">
        <v>40.5</v>
      </c>
      <c r="IU6" s="240">
        <f t="shared" si="49"/>
        <v>59.5</v>
      </c>
      <c r="IV6" s="240">
        <f t="shared" si="50"/>
        <v>-19</v>
      </c>
      <c r="IW6" s="243"/>
      <c r="IX6" s="240"/>
      <c r="IY6" s="239"/>
      <c r="IZ6" s="240"/>
      <c r="JA6" s="240"/>
      <c r="JB6" s="240"/>
      <c r="JC6" s="240"/>
      <c r="JD6" s="243">
        <f t="shared" si="51"/>
        <v>0</v>
      </c>
      <c r="JE6" s="240">
        <v>45.1</v>
      </c>
      <c r="JF6" s="240">
        <f t="shared" si="52"/>
        <v>54.9</v>
      </c>
      <c r="JG6" s="240">
        <f t="shared" si="53"/>
        <v>-9.7999999999999972</v>
      </c>
      <c r="JH6" s="243"/>
      <c r="JI6" s="240"/>
      <c r="JJ6" s="239"/>
      <c r="JK6" s="241">
        <v>1</v>
      </c>
      <c r="JL6" s="240"/>
      <c r="JM6" s="240"/>
      <c r="JN6" s="240"/>
      <c r="JO6" s="243">
        <f t="shared" si="54"/>
        <v>0</v>
      </c>
      <c r="JP6" s="240">
        <v>36.200000000000003</v>
      </c>
      <c r="JQ6" s="240">
        <f t="shared" si="55"/>
        <v>63.8</v>
      </c>
      <c r="JR6" s="240">
        <f t="shared" si="56"/>
        <v>-27.599999999999994</v>
      </c>
      <c r="JS6" s="243">
        <v>1</v>
      </c>
      <c r="JT6" s="240">
        <v>0</v>
      </c>
      <c r="JU6" s="239">
        <v>0</v>
      </c>
      <c r="JV6" s="240"/>
      <c r="JW6" s="240"/>
      <c r="JX6" s="240"/>
      <c r="JY6" s="240"/>
      <c r="JZ6" s="243">
        <f t="shared" si="57"/>
        <v>0</v>
      </c>
      <c r="KA6" s="240">
        <v>38.299999999999997</v>
      </c>
      <c r="KB6" s="240">
        <f t="shared" si="58"/>
        <v>61.7</v>
      </c>
      <c r="KC6" s="240">
        <f t="shared" si="59"/>
        <v>-3.9000000000000057</v>
      </c>
      <c r="KD6" s="243"/>
      <c r="KE6" s="240"/>
      <c r="KF6" s="239"/>
      <c r="KG6" s="241"/>
      <c r="KH6" s="240"/>
      <c r="KI6" s="240"/>
      <c r="KJ6" s="240"/>
      <c r="KK6" s="243">
        <f t="shared" si="60"/>
        <v>0</v>
      </c>
      <c r="KL6" s="240">
        <v>32.4</v>
      </c>
      <c r="KM6" s="240">
        <f t="shared" si="61"/>
        <v>67.599999999999994</v>
      </c>
      <c r="KN6" s="240">
        <f t="shared" si="62"/>
        <v>-35.199999999999996</v>
      </c>
      <c r="KO6" s="243"/>
      <c r="KP6" s="240"/>
      <c r="KQ6" s="239"/>
      <c r="KR6" s="240"/>
      <c r="KS6" s="240"/>
      <c r="KT6" s="240"/>
      <c r="KU6" s="240"/>
      <c r="KV6" s="243">
        <f t="shared" si="63"/>
        <v>0</v>
      </c>
      <c r="KW6" s="240">
        <v>36.5</v>
      </c>
      <c r="KX6" s="240">
        <f t="shared" si="64"/>
        <v>63.5</v>
      </c>
      <c r="KY6" s="240">
        <f t="shared" si="65"/>
        <v>-27</v>
      </c>
      <c r="KZ6" s="243"/>
      <c r="LA6" s="240"/>
      <c r="LB6" s="239"/>
      <c r="LC6" s="241">
        <v>1</v>
      </c>
      <c r="LD6" s="240"/>
      <c r="LE6" s="240"/>
      <c r="LF6" s="240"/>
      <c r="LG6" s="240"/>
      <c r="LH6" s="243">
        <f t="shared" si="66"/>
        <v>0</v>
      </c>
      <c r="LI6" s="240">
        <v>35.1</v>
      </c>
      <c r="LJ6" s="240">
        <f t="shared" si="67"/>
        <v>64.900000000000006</v>
      </c>
      <c r="LK6" s="240">
        <f t="shared" si="68"/>
        <v>-29.800000000000004</v>
      </c>
      <c r="LL6" s="304">
        <v>1</v>
      </c>
      <c r="LM6" s="304">
        <v>0</v>
      </c>
      <c r="LN6" s="414">
        <v>0</v>
      </c>
      <c r="LO6" s="240"/>
      <c r="LP6" s="240"/>
      <c r="LQ6" s="240"/>
      <c r="LR6" s="240"/>
      <c r="LS6" s="243">
        <f t="shared" si="69"/>
        <v>0</v>
      </c>
      <c r="LT6" s="240">
        <v>49.4</v>
      </c>
      <c r="LU6" s="240">
        <f t="shared" si="70"/>
        <v>50.6</v>
      </c>
      <c r="LV6" s="240">
        <f t="shared" si="71"/>
        <v>-1.2000000000000028</v>
      </c>
      <c r="LW6" s="252"/>
      <c r="LX6" s="251"/>
      <c r="LY6" s="239"/>
      <c r="LZ6" s="241"/>
      <c r="MA6" s="240"/>
      <c r="MB6" s="240"/>
      <c r="MC6" s="240"/>
      <c r="MD6" s="240"/>
      <c r="ME6" s="243">
        <f t="shared" si="72"/>
        <v>0</v>
      </c>
      <c r="MF6" s="240">
        <v>33.1</v>
      </c>
      <c r="MG6" s="240">
        <f t="shared" si="73"/>
        <v>66.900000000000006</v>
      </c>
      <c r="MH6" s="240">
        <f t="shared" si="74"/>
        <v>-33.800000000000004</v>
      </c>
      <c r="MI6" s="243"/>
      <c r="MJ6" s="240"/>
      <c r="MK6" s="239"/>
      <c r="ML6" s="241"/>
      <c r="MM6" s="240"/>
      <c r="MN6" s="240"/>
      <c r="MO6" s="240"/>
      <c r="MP6" s="243">
        <f t="shared" si="75"/>
        <v>0</v>
      </c>
      <c r="MQ6" s="240">
        <v>37.5</v>
      </c>
      <c r="MR6" s="240">
        <f t="shared" si="76"/>
        <v>62.5</v>
      </c>
      <c r="MS6" s="240">
        <f t="shared" si="77"/>
        <v>-25</v>
      </c>
      <c r="MT6" s="252"/>
      <c r="MU6" s="251"/>
      <c r="MV6" s="239"/>
      <c r="MW6" s="68"/>
      <c r="MX6" s="68"/>
      <c r="MY6" s="68"/>
      <c r="MZ6" s="68"/>
      <c r="NA6" s="68"/>
    </row>
    <row r="7" spans="1:365" x14ac:dyDescent="0.25">
      <c r="A7" s="4">
        <v>41679</v>
      </c>
      <c r="B7" s="371" t="s">
        <v>118</v>
      </c>
      <c r="C7" s="371"/>
      <c r="D7" s="28">
        <v>1</v>
      </c>
      <c r="E7" s="29"/>
      <c r="F7" s="6"/>
      <c r="G7" s="18"/>
      <c r="H7" s="63">
        <v>1</v>
      </c>
      <c r="I7" s="95">
        <v>50.33</v>
      </c>
      <c r="J7" s="95">
        <v>49.67</v>
      </c>
      <c r="K7" s="70">
        <f t="shared" si="0"/>
        <v>0.65999999999999659</v>
      </c>
      <c r="L7" s="18" t="s">
        <v>53</v>
      </c>
      <c r="M7" s="66">
        <v>0</v>
      </c>
      <c r="N7" s="65">
        <v>1</v>
      </c>
      <c r="O7" s="64"/>
      <c r="P7" s="64"/>
      <c r="Q7" s="67"/>
      <c r="R7" s="64">
        <v>1</v>
      </c>
      <c r="S7" s="64">
        <v>0</v>
      </c>
      <c r="T7" s="65"/>
      <c r="U7" s="64"/>
      <c r="V7" s="64"/>
      <c r="W7" s="67"/>
      <c r="X7" s="64"/>
      <c r="Y7" s="64"/>
      <c r="Z7" s="134"/>
      <c r="AA7" s="135"/>
      <c r="AB7" s="135"/>
      <c r="AC7" s="150"/>
      <c r="AD7" s="135"/>
      <c r="AE7" s="135"/>
      <c r="AF7" s="65"/>
      <c r="AG7" s="64"/>
      <c r="AH7" s="64"/>
      <c r="AI7" s="64"/>
      <c r="AJ7" s="45"/>
      <c r="AK7" s="64"/>
      <c r="AL7" s="65"/>
      <c r="AM7" s="64"/>
      <c r="AN7" s="64"/>
      <c r="AO7" s="64"/>
      <c r="AP7" s="45"/>
      <c r="AQ7" s="64"/>
      <c r="AR7" s="65"/>
      <c r="AS7" s="64"/>
      <c r="AT7" s="64"/>
      <c r="AU7" s="64"/>
      <c r="AV7" s="45"/>
      <c r="AW7" s="66"/>
      <c r="AX7" s="64">
        <v>2</v>
      </c>
      <c r="AY7" s="64"/>
      <c r="AZ7" s="64"/>
      <c r="BA7" s="67"/>
      <c r="BB7" s="64">
        <v>1</v>
      </c>
      <c r="BC7" s="66">
        <v>0</v>
      </c>
      <c r="BD7" s="64">
        <v>1</v>
      </c>
      <c r="BE7" s="64"/>
      <c r="BF7" s="64"/>
      <c r="BG7" s="67"/>
      <c r="BH7" s="64">
        <v>1</v>
      </c>
      <c r="BI7" s="64">
        <v>0</v>
      </c>
      <c r="BJ7" s="65"/>
      <c r="BK7" s="64"/>
      <c r="BL7" s="64"/>
      <c r="BM7" s="64"/>
      <c r="BN7" s="45"/>
      <c r="BO7" s="64"/>
      <c r="BP7" s="65">
        <v>1</v>
      </c>
      <c r="BQ7" s="64"/>
      <c r="BR7" s="64"/>
      <c r="BS7" s="67"/>
      <c r="BT7" s="73">
        <f t="shared" si="1"/>
        <v>0</v>
      </c>
      <c r="BU7" s="70">
        <v>47.3</v>
      </c>
      <c r="BV7" s="70">
        <f t="shared" si="2"/>
        <v>52.7</v>
      </c>
      <c r="BW7" s="70">
        <f t="shared" si="3"/>
        <v>-5.4000000000000057</v>
      </c>
      <c r="BX7" s="72">
        <v>1</v>
      </c>
      <c r="BY7" s="73">
        <v>1</v>
      </c>
      <c r="BZ7" s="74">
        <v>0</v>
      </c>
      <c r="CA7" s="64"/>
      <c r="CB7" s="64">
        <v>1</v>
      </c>
      <c r="CC7" s="64"/>
      <c r="CD7" s="64"/>
      <c r="CE7" s="72">
        <f t="shared" si="4"/>
        <v>1</v>
      </c>
      <c r="CF7" s="70">
        <v>51.1</v>
      </c>
      <c r="CG7" s="70">
        <f t="shared" si="5"/>
        <v>48.9</v>
      </c>
      <c r="CH7" s="70">
        <f t="shared" si="6"/>
        <v>2.2000000000000028</v>
      </c>
      <c r="CI7" s="72"/>
      <c r="CJ7" s="73"/>
      <c r="CK7" s="73"/>
      <c r="CL7" s="327"/>
      <c r="CM7" s="64"/>
      <c r="CN7" s="64"/>
      <c r="CO7" s="64"/>
      <c r="CP7" s="64"/>
      <c r="CQ7" s="92">
        <f t="shared" si="7"/>
        <v>1</v>
      </c>
      <c r="CR7" s="70">
        <v>53.3</v>
      </c>
      <c r="CS7" s="70">
        <f t="shared" si="8"/>
        <v>46.7</v>
      </c>
      <c r="CT7" s="70">
        <f t="shared" si="9"/>
        <v>6.5999999999999943</v>
      </c>
      <c r="CU7" s="42"/>
      <c r="CV7" s="16"/>
      <c r="CW7" s="16"/>
      <c r="CX7" s="65"/>
      <c r="CY7" s="64"/>
      <c r="CZ7" s="64"/>
      <c r="DA7" s="64"/>
      <c r="DB7" s="92">
        <f t="shared" si="10"/>
        <v>1</v>
      </c>
      <c r="DC7" s="70">
        <v>58.2</v>
      </c>
      <c r="DD7" s="70">
        <f t="shared" si="11"/>
        <v>41.8</v>
      </c>
      <c r="DE7" s="70">
        <f t="shared" si="12"/>
        <v>16.400000000000006</v>
      </c>
      <c r="DF7" s="42"/>
      <c r="DG7" s="16"/>
      <c r="DH7" s="16"/>
      <c r="DI7" s="65"/>
      <c r="DJ7" s="64"/>
      <c r="DK7" s="64"/>
      <c r="DL7" s="64"/>
      <c r="DM7" s="64"/>
      <c r="DN7" s="92">
        <f t="shared" si="13"/>
        <v>1</v>
      </c>
      <c r="DO7" s="70">
        <v>63.1</v>
      </c>
      <c r="DP7" s="70">
        <f t="shared" si="14"/>
        <v>36.9</v>
      </c>
      <c r="DQ7" s="70">
        <f t="shared" si="15"/>
        <v>26.200000000000003</v>
      </c>
      <c r="DR7" s="42"/>
      <c r="DS7" s="16"/>
      <c r="DT7" s="46"/>
      <c r="DU7" s="64"/>
      <c r="DV7" s="64"/>
      <c r="DW7" s="64"/>
      <c r="DX7" s="64"/>
      <c r="DY7" s="45">
        <f t="shared" si="16"/>
        <v>1</v>
      </c>
      <c r="DZ7" s="64">
        <v>59.1</v>
      </c>
      <c r="EA7" s="77">
        <f t="shared" si="17"/>
        <v>40.9</v>
      </c>
      <c r="EB7" s="77">
        <f t="shared" si="18"/>
        <v>18.200000000000003</v>
      </c>
      <c r="EC7" s="45"/>
      <c r="ED7" s="297"/>
      <c r="EE7" s="66"/>
      <c r="EF7" s="68"/>
      <c r="EG7" s="68"/>
      <c r="EH7" s="68"/>
      <c r="EI7" s="68"/>
      <c r="EJ7" s="68"/>
      <c r="EK7" s="45">
        <f t="shared" si="19"/>
        <v>1</v>
      </c>
      <c r="EL7" s="64">
        <v>58.8</v>
      </c>
      <c r="EM7" s="77">
        <f t="shared" si="20"/>
        <v>41.2</v>
      </c>
      <c r="EN7" s="77">
        <f t="shared" si="21"/>
        <v>17.599999999999994</v>
      </c>
      <c r="EO7" s="45"/>
      <c r="EP7" s="297"/>
      <c r="EQ7" s="64"/>
      <c r="ER7" s="65"/>
      <c r="ES7" s="64"/>
      <c r="ET7" s="64"/>
      <c r="EU7" s="130"/>
      <c r="EV7" s="64"/>
      <c r="EW7" s="45">
        <f t="shared" si="22"/>
        <v>1</v>
      </c>
      <c r="EX7" s="64">
        <v>59.4</v>
      </c>
      <c r="EY7" s="77">
        <f t="shared" si="23"/>
        <v>40.6</v>
      </c>
      <c r="EZ7" s="77">
        <f t="shared" si="24"/>
        <v>18.799999999999997</v>
      </c>
      <c r="FA7" s="45"/>
      <c r="FB7" s="297"/>
      <c r="FC7" s="66"/>
      <c r="FD7" s="68"/>
      <c r="FE7" s="68"/>
      <c r="FF7" s="68"/>
      <c r="FG7" s="68"/>
      <c r="FH7" s="45">
        <f t="shared" si="25"/>
        <v>0</v>
      </c>
      <c r="FI7" s="64">
        <v>49.9</v>
      </c>
      <c r="FJ7" s="77">
        <f t="shared" si="26"/>
        <v>50.1</v>
      </c>
      <c r="FK7" s="77">
        <f t="shared" si="27"/>
        <v>-0.20000000000000284</v>
      </c>
      <c r="FL7" s="45"/>
      <c r="FM7" s="297"/>
      <c r="FN7" s="66"/>
      <c r="FO7" s="68">
        <v>1</v>
      </c>
      <c r="FP7" s="68"/>
      <c r="FQ7" s="68"/>
      <c r="FR7" s="68"/>
      <c r="FS7" s="45">
        <f t="shared" si="28"/>
        <v>0</v>
      </c>
      <c r="FT7" s="64">
        <v>48.5</v>
      </c>
      <c r="FU7" s="77">
        <f t="shared" si="29"/>
        <v>51.5</v>
      </c>
      <c r="FV7" s="77">
        <f t="shared" si="30"/>
        <v>-3</v>
      </c>
      <c r="FW7" s="45">
        <v>1</v>
      </c>
      <c r="FX7" s="297">
        <v>1</v>
      </c>
      <c r="FY7" s="66">
        <v>0</v>
      </c>
      <c r="FZ7" s="68"/>
      <c r="GA7" s="68"/>
      <c r="GB7" s="68"/>
      <c r="GC7" s="68"/>
      <c r="GD7" s="45">
        <f t="shared" si="31"/>
        <v>1</v>
      </c>
      <c r="GE7" s="64">
        <v>54.6</v>
      </c>
      <c r="GF7" s="77">
        <f t="shared" si="32"/>
        <v>45.4</v>
      </c>
      <c r="GG7" s="77">
        <f t="shared" si="33"/>
        <v>9.2000000000000028</v>
      </c>
      <c r="GH7" s="45"/>
      <c r="GI7" s="297"/>
      <c r="GJ7" s="66"/>
      <c r="GK7" s="65"/>
      <c r="GL7" s="64"/>
      <c r="GM7" s="64"/>
      <c r="GN7" s="64"/>
      <c r="GO7" s="45">
        <f t="shared" si="34"/>
        <v>0</v>
      </c>
      <c r="GP7" s="64">
        <v>39</v>
      </c>
      <c r="GQ7" s="77">
        <f t="shared" si="35"/>
        <v>61</v>
      </c>
      <c r="GR7" s="77">
        <f t="shared" si="36"/>
        <v>-22</v>
      </c>
      <c r="GS7" s="45"/>
      <c r="GT7" s="297"/>
      <c r="GU7" s="66"/>
      <c r="GV7" s="65"/>
      <c r="GW7" s="64">
        <v>1</v>
      </c>
      <c r="GX7" s="64"/>
      <c r="GY7" s="64"/>
      <c r="GZ7" s="45">
        <f t="shared" si="37"/>
        <v>1</v>
      </c>
      <c r="HA7" s="64">
        <v>50.6</v>
      </c>
      <c r="HB7" s="77">
        <f t="shared" si="38"/>
        <v>49.4</v>
      </c>
      <c r="HC7" s="77">
        <f t="shared" si="39"/>
        <v>1.2000000000000028</v>
      </c>
      <c r="HD7" s="45"/>
      <c r="HE7" s="297"/>
      <c r="HF7" s="66"/>
      <c r="HG7" s="68">
        <v>1</v>
      </c>
      <c r="HH7" s="68"/>
      <c r="HI7" s="68"/>
      <c r="HK7" s="68"/>
      <c r="HL7" s="45">
        <f t="shared" si="40"/>
        <v>1</v>
      </c>
      <c r="HM7" s="64">
        <v>58.1</v>
      </c>
      <c r="HN7" s="77">
        <f t="shared" si="41"/>
        <v>41.9</v>
      </c>
      <c r="HO7" s="64"/>
      <c r="HP7" s="45">
        <v>1</v>
      </c>
      <c r="HQ7" s="297">
        <v>0</v>
      </c>
      <c r="HR7" s="66">
        <v>0</v>
      </c>
      <c r="HS7" s="65"/>
      <c r="HT7" s="64"/>
      <c r="HU7" s="64"/>
      <c r="HV7" s="64"/>
      <c r="HW7" s="45">
        <f t="shared" si="42"/>
        <v>1</v>
      </c>
      <c r="HX7" s="64">
        <v>54.4</v>
      </c>
      <c r="HY7" s="77">
        <f t="shared" si="43"/>
        <v>45.6</v>
      </c>
      <c r="HZ7" s="77">
        <f t="shared" si="44"/>
        <v>8.7999999999999972</v>
      </c>
      <c r="IA7" s="45"/>
      <c r="IB7" s="297"/>
      <c r="IC7" s="66"/>
      <c r="ID7" s="68"/>
      <c r="IE7" s="68"/>
      <c r="IF7" s="68"/>
      <c r="IG7" s="68"/>
      <c r="IH7" s="45">
        <f t="shared" si="45"/>
        <v>1</v>
      </c>
      <c r="II7" s="64">
        <v>63.5</v>
      </c>
      <c r="IJ7" s="77">
        <f t="shared" si="46"/>
        <v>36.5</v>
      </c>
      <c r="IK7" s="77">
        <f t="shared" si="47"/>
        <v>27</v>
      </c>
      <c r="IL7" s="45"/>
      <c r="IM7" s="297"/>
      <c r="IN7" s="66"/>
      <c r="IO7" s="65"/>
      <c r="IP7" s="64"/>
      <c r="IQ7" s="64"/>
      <c r="IR7" s="64"/>
      <c r="IS7" s="45">
        <f t="shared" si="48"/>
        <v>1</v>
      </c>
      <c r="IT7" s="64">
        <v>55.9</v>
      </c>
      <c r="IU7" s="77">
        <f t="shared" si="49"/>
        <v>44.1</v>
      </c>
      <c r="IV7" s="77">
        <f t="shared" si="50"/>
        <v>11.799999999999997</v>
      </c>
      <c r="IW7" s="45"/>
      <c r="IX7" s="297"/>
      <c r="IY7" s="66"/>
      <c r="IZ7" s="68"/>
      <c r="JA7" s="68"/>
      <c r="JB7" s="68"/>
      <c r="JC7" s="68"/>
      <c r="JD7" s="45">
        <f t="shared" si="51"/>
        <v>1</v>
      </c>
      <c r="JE7" s="64">
        <v>50.6</v>
      </c>
      <c r="JF7" s="77">
        <f t="shared" si="52"/>
        <v>49.4</v>
      </c>
      <c r="JG7" s="77">
        <f t="shared" si="53"/>
        <v>1.2000000000000028</v>
      </c>
      <c r="JH7" s="45"/>
      <c r="JI7" s="297"/>
      <c r="JJ7" s="66"/>
      <c r="JK7" s="65">
        <v>1</v>
      </c>
      <c r="JL7" s="64"/>
      <c r="JM7" s="64"/>
      <c r="JN7" s="64"/>
      <c r="JO7" s="45">
        <f t="shared" si="54"/>
        <v>1</v>
      </c>
      <c r="JP7" s="64">
        <v>55.2</v>
      </c>
      <c r="JQ7" s="77">
        <f t="shared" si="55"/>
        <v>44.8</v>
      </c>
      <c r="JR7" s="77">
        <f t="shared" si="56"/>
        <v>10.400000000000006</v>
      </c>
      <c r="JS7" s="45">
        <v>1</v>
      </c>
      <c r="JT7" s="297">
        <v>0</v>
      </c>
      <c r="JU7" s="66">
        <v>0</v>
      </c>
      <c r="JV7" s="68"/>
      <c r="JW7" s="68"/>
      <c r="JX7" s="68"/>
      <c r="JY7" s="68"/>
      <c r="JZ7" s="45">
        <f t="shared" si="57"/>
        <v>1</v>
      </c>
      <c r="KA7" s="64">
        <v>57.8</v>
      </c>
      <c r="KB7" s="77">
        <f t="shared" si="58"/>
        <v>42.2</v>
      </c>
      <c r="KC7" s="77">
        <f t="shared" si="59"/>
        <v>-1.3000000000000043</v>
      </c>
      <c r="KD7" s="45"/>
      <c r="KE7" s="297"/>
      <c r="KF7" s="66"/>
      <c r="KG7" s="65"/>
      <c r="KH7" s="64"/>
      <c r="KI7" s="64"/>
      <c r="KJ7" s="64"/>
      <c r="KK7" s="45">
        <f t="shared" si="60"/>
        <v>1</v>
      </c>
      <c r="KL7" s="64">
        <v>68.2</v>
      </c>
      <c r="KM7" s="77">
        <f t="shared" si="61"/>
        <v>31.799999999999997</v>
      </c>
      <c r="KN7" s="77">
        <f t="shared" si="62"/>
        <v>36.400000000000006</v>
      </c>
      <c r="KO7" s="45"/>
      <c r="KP7" s="297"/>
      <c r="KQ7" s="66"/>
      <c r="KR7" s="68">
        <v>1</v>
      </c>
      <c r="KS7" s="68"/>
      <c r="KT7" s="68"/>
      <c r="KU7" s="68"/>
      <c r="KV7" s="45">
        <f t="shared" si="63"/>
        <v>0</v>
      </c>
      <c r="KW7" s="64">
        <v>38.9</v>
      </c>
      <c r="KX7" s="77">
        <f t="shared" si="64"/>
        <v>61.1</v>
      </c>
      <c r="KY7" s="77">
        <f t="shared" si="65"/>
        <v>-22.200000000000003</v>
      </c>
      <c r="KZ7" s="45">
        <v>1</v>
      </c>
      <c r="LA7" s="297">
        <v>1</v>
      </c>
      <c r="LB7" s="66">
        <v>0</v>
      </c>
      <c r="LC7" s="65"/>
      <c r="LD7" s="64">
        <v>1</v>
      </c>
      <c r="LE7" s="64"/>
      <c r="LF7" s="130"/>
      <c r="LG7" s="64"/>
      <c r="LH7" s="45">
        <f t="shared" si="66"/>
        <v>0</v>
      </c>
      <c r="LI7" s="64">
        <v>48.3</v>
      </c>
      <c r="LJ7" s="77">
        <f t="shared" si="67"/>
        <v>51.7</v>
      </c>
      <c r="LK7" s="77">
        <f t="shared" si="68"/>
        <v>-3.4000000000000057</v>
      </c>
      <c r="LL7" s="294"/>
      <c r="LM7" s="294"/>
      <c r="LN7" s="413"/>
      <c r="LO7" s="68">
        <v>1</v>
      </c>
      <c r="LP7" s="68"/>
      <c r="LQ7" s="68"/>
      <c r="LR7" s="68"/>
      <c r="LS7" s="45">
        <f t="shared" si="69"/>
        <v>0</v>
      </c>
      <c r="LT7" s="64">
        <v>39.299999999999997</v>
      </c>
      <c r="LU7" s="77">
        <f t="shared" si="70"/>
        <v>60.7</v>
      </c>
      <c r="LV7" s="77">
        <f t="shared" si="71"/>
        <v>-21.400000000000006</v>
      </c>
      <c r="LW7" s="51">
        <v>1</v>
      </c>
      <c r="LX7" s="48">
        <v>1</v>
      </c>
      <c r="LY7" s="66">
        <v>0</v>
      </c>
      <c r="LZ7" s="65"/>
      <c r="MA7" s="64"/>
      <c r="MB7" s="64"/>
      <c r="MC7" s="130"/>
      <c r="MD7" s="64"/>
      <c r="ME7" s="45">
        <f t="shared" si="72"/>
        <v>0</v>
      </c>
      <c r="MF7" s="64">
        <v>39.1</v>
      </c>
      <c r="MG7" s="77">
        <f t="shared" si="73"/>
        <v>60.9</v>
      </c>
      <c r="MH7" s="77">
        <f t="shared" si="74"/>
        <v>-21.799999999999997</v>
      </c>
      <c r="MI7" s="45"/>
      <c r="MJ7" s="297"/>
      <c r="MK7" s="66"/>
      <c r="ML7" s="65">
        <v>1</v>
      </c>
      <c r="MM7" s="64"/>
      <c r="MN7" s="64"/>
      <c r="MO7" s="64"/>
      <c r="MP7" s="45">
        <f t="shared" si="75"/>
        <v>0</v>
      </c>
      <c r="MQ7" s="64">
        <v>44.1</v>
      </c>
      <c r="MR7" s="77">
        <f t="shared" si="76"/>
        <v>55.9</v>
      </c>
      <c r="MS7" s="77">
        <f t="shared" si="77"/>
        <v>-11.799999999999997</v>
      </c>
      <c r="MT7" s="292">
        <v>1</v>
      </c>
      <c r="MU7" s="294">
        <v>1</v>
      </c>
      <c r="MV7" s="66">
        <v>0</v>
      </c>
      <c r="MW7" s="68"/>
      <c r="MX7" s="68"/>
      <c r="MY7" s="68"/>
      <c r="MZ7" s="68"/>
      <c r="NA7" s="68"/>
    </row>
    <row r="8" spans="1:365" x14ac:dyDescent="0.25">
      <c r="A8" s="4">
        <v>41679</v>
      </c>
      <c r="B8" s="371" t="s">
        <v>124</v>
      </c>
      <c r="C8" s="371"/>
      <c r="D8" s="28">
        <v>1</v>
      </c>
      <c r="E8" s="29"/>
      <c r="F8" s="6"/>
      <c r="G8" s="18"/>
      <c r="H8" s="63">
        <v>0</v>
      </c>
      <c r="I8" s="95">
        <v>30.18</v>
      </c>
      <c r="J8" s="95">
        <v>69.819999999999993</v>
      </c>
      <c r="K8" s="70">
        <f t="shared" si="0"/>
        <v>-39.639999999999993</v>
      </c>
      <c r="L8" s="18" t="s">
        <v>53</v>
      </c>
      <c r="M8" s="66">
        <v>1</v>
      </c>
      <c r="N8" s="65"/>
      <c r="O8" s="64"/>
      <c r="P8" s="64"/>
      <c r="Q8" s="67"/>
      <c r="R8" s="64"/>
      <c r="S8" s="64"/>
      <c r="T8" s="65"/>
      <c r="U8" s="64"/>
      <c r="V8" s="64"/>
      <c r="W8" s="67"/>
      <c r="X8" s="64"/>
      <c r="Y8" s="64"/>
      <c r="Z8" s="134"/>
      <c r="AA8" s="135"/>
      <c r="AB8" s="135"/>
      <c r="AC8" s="150"/>
      <c r="AD8" s="135"/>
      <c r="AE8" s="135"/>
      <c r="AF8" s="65"/>
      <c r="AG8" s="64"/>
      <c r="AH8" s="64"/>
      <c r="AI8" s="64"/>
      <c r="AJ8" s="45"/>
      <c r="AK8" s="64"/>
      <c r="AL8" s="65"/>
      <c r="AM8" s="64"/>
      <c r="AN8" s="64"/>
      <c r="AO8" s="64"/>
      <c r="AP8" s="45"/>
      <c r="AQ8" s="64"/>
      <c r="AR8" s="65"/>
      <c r="AS8" s="64"/>
      <c r="AT8" s="64"/>
      <c r="AU8" s="64"/>
      <c r="AV8" s="45"/>
      <c r="AW8" s="66"/>
      <c r="AX8" s="64"/>
      <c r="AY8" s="64"/>
      <c r="AZ8" s="64"/>
      <c r="BA8" s="67"/>
      <c r="BB8" s="64"/>
      <c r="BC8" s="66"/>
      <c r="BD8" s="64"/>
      <c r="BE8" s="64"/>
      <c r="BF8" s="64"/>
      <c r="BG8" s="67"/>
      <c r="BH8" s="64"/>
      <c r="BI8" s="64"/>
      <c r="BJ8" s="65"/>
      <c r="BK8" s="64"/>
      <c r="BL8" s="64"/>
      <c r="BM8" s="64"/>
      <c r="BN8" s="45"/>
      <c r="BO8" s="64"/>
      <c r="BP8" s="65"/>
      <c r="BQ8" s="64"/>
      <c r="BR8" s="64"/>
      <c r="BS8" s="67"/>
      <c r="BT8" s="73">
        <f t="shared" si="1"/>
        <v>0</v>
      </c>
      <c r="BU8" s="70">
        <v>29.9</v>
      </c>
      <c r="BV8" s="70">
        <f t="shared" si="2"/>
        <v>70.099999999999994</v>
      </c>
      <c r="BW8" s="70">
        <f t="shared" si="3"/>
        <v>-40.199999999999996</v>
      </c>
      <c r="BX8" s="72"/>
      <c r="BY8" s="73"/>
      <c r="BZ8" s="74"/>
      <c r="CA8" s="64"/>
      <c r="CB8" s="64"/>
      <c r="CC8" s="64"/>
      <c r="CD8" s="64"/>
      <c r="CE8" s="72">
        <f t="shared" si="4"/>
        <v>0</v>
      </c>
      <c r="CF8" s="70">
        <v>32.1</v>
      </c>
      <c r="CG8" s="70">
        <f t="shared" si="5"/>
        <v>67.900000000000006</v>
      </c>
      <c r="CH8" s="70">
        <f t="shared" si="6"/>
        <v>-35.800000000000004</v>
      </c>
      <c r="CI8" s="72"/>
      <c r="CJ8" s="73"/>
      <c r="CK8" s="73"/>
      <c r="CL8" s="327"/>
      <c r="CM8" s="64"/>
      <c r="CN8" s="64"/>
      <c r="CO8" s="64"/>
      <c r="CP8" s="64"/>
      <c r="CQ8" s="92">
        <f t="shared" si="7"/>
        <v>0</v>
      </c>
      <c r="CR8" s="70">
        <v>38.1</v>
      </c>
      <c r="CS8" s="70">
        <f t="shared" si="8"/>
        <v>61.9</v>
      </c>
      <c r="CT8" s="70">
        <f t="shared" si="9"/>
        <v>-23.799999999999997</v>
      </c>
      <c r="CU8" s="42"/>
      <c r="CV8" s="16"/>
      <c r="CW8" s="16"/>
      <c r="CX8" s="65"/>
      <c r="CY8" s="64"/>
      <c r="CZ8" s="64"/>
      <c r="DA8" s="64"/>
      <c r="DB8" s="92">
        <f t="shared" si="10"/>
        <v>0</v>
      </c>
      <c r="DC8" s="70">
        <v>45.3</v>
      </c>
      <c r="DD8" s="70">
        <f t="shared" si="11"/>
        <v>54.7</v>
      </c>
      <c r="DE8" s="70">
        <f t="shared" si="12"/>
        <v>-9.4000000000000057</v>
      </c>
      <c r="DF8" s="42"/>
      <c r="DG8" s="16"/>
      <c r="DH8" s="16"/>
      <c r="DI8" s="65"/>
      <c r="DJ8" s="64"/>
      <c r="DK8" s="64"/>
      <c r="DL8" s="64"/>
      <c r="DM8" s="64"/>
      <c r="DN8" s="92">
        <f t="shared" si="13"/>
        <v>0</v>
      </c>
      <c r="DO8" s="70">
        <v>44.3</v>
      </c>
      <c r="DP8" s="70">
        <f t="shared" si="14"/>
        <v>55.7</v>
      </c>
      <c r="DQ8" s="70">
        <f t="shared" si="15"/>
        <v>-11.400000000000006</v>
      </c>
      <c r="DR8" s="42"/>
      <c r="DS8" s="16"/>
      <c r="DT8" s="46"/>
      <c r="DU8" s="64"/>
      <c r="DV8" s="64"/>
      <c r="DW8" s="64"/>
      <c r="DX8" s="64"/>
      <c r="DY8" s="45">
        <f t="shared" si="16"/>
        <v>0</v>
      </c>
      <c r="DZ8" s="64">
        <v>41.6</v>
      </c>
      <c r="EA8" s="77">
        <f t="shared" si="17"/>
        <v>58.4</v>
      </c>
      <c r="EB8" s="77">
        <f t="shared" si="18"/>
        <v>-16.799999999999997</v>
      </c>
      <c r="EC8" s="45"/>
      <c r="ED8" s="297"/>
      <c r="EE8" s="66"/>
      <c r="EF8" s="68"/>
      <c r="EG8" s="68"/>
      <c r="EH8" s="68"/>
      <c r="EI8" s="68"/>
      <c r="EJ8" s="68"/>
      <c r="EK8" s="45">
        <f t="shared" si="19"/>
        <v>0</v>
      </c>
      <c r="EL8" s="64">
        <v>39.700000000000003</v>
      </c>
      <c r="EM8" s="77">
        <f t="shared" si="20"/>
        <v>60.3</v>
      </c>
      <c r="EN8" s="77">
        <f t="shared" si="21"/>
        <v>-20.599999999999994</v>
      </c>
      <c r="EO8" s="45"/>
      <c r="EP8" s="297"/>
      <c r="EQ8" s="64"/>
      <c r="ER8" s="65"/>
      <c r="ES8" s="64"/>
      <c r="ET8" s="64"/>
      <c r="EU8" s="130"/>
      <c r="EV8" s="64"/>
      <c r="EW8" s="45">
        <f t="shared" si="22"/>
        <v>0</v>
      </c>
      <c r="EX8" s="64">
        <v>35.799999999999997</v>
      </c>
      <c r="EY8" s="77">
        <f t="shared" si="23"/>
        <v>64.2</v>
      </c>
      <c r="EZ8" s="77">
        <f t="shared" si="24"/>
        <v>-28.400000000000006</v>
      </c>
      <c r="FA8" s="45"/>
      <c r="FB8" s="297"/>
      <c r="FC8" s="66"/>
      <c r="FD8" s="68"/>
      <c r="FE8" s="68"/>
      <c r="FF8" s="68"/>
      <c r="FG8" s="68"/>
      <c r="FH8" s="45">
        <f t="shared" si="25"/>
        <v>0</v>
      </c>
      <c r="FI8" s="64">
        <v>33.700000000000003</v>
      </c>
      <c r="FJ8" s="77">
        <f t="shared" si="26"/>
        <v>66.3</v>
      </c>
      <c r="FK8" s="77">
        <f t="shared" si="27"/>
        <v>-32.599999999999994</v>
      </c>
      <c r="FL8" s="45"/>
      <c r="FM8" s="297"/>
      <c r="FN8" s="66"/>
      <c r="FO8" s="68"/>
      <c r="FP8" s="68"/>
      <c r="FQ8" s="68"/>
      <c r="FR8" s="68"/>
      <c r="FS8" s="45">
        <f t="shared" si="28"/>
        <v>0</v>
      </c>
      <c r="FT8" s="64">
        <v>23.7</v>
      </c>
      <c r="FU8" s="77">
        <f t="shared" si="29"/>
        <v>76.3</v>
      </c>
      <c r="FV8" s="77">
        <f t="shared" si="30"/>
        <v>-52.599999999999994</v>
      </c>
      <c r="FW8" s="45"/>
      <c r="FX8" s="297"/>
      <c r="FY8" s="66"/>
      <c r="FZ8" s="68"/>
      <c r="GA8" s="68"/>
      <c r="GB8" s="68"/>
      <c r="GC8" s="68"/>
      <c r="GD8" s="45">
        <f t="shared" si="31"/>
        <v>0</v>
      </c>
      <c r="GE8" s="64">
        <v>34.700000000000003</v>
      </c>
      <c r="GF8" s="77">
        <f t="shared" si="32"/>
        <v>65.3</v>
      </c>
      <c r="GG8" s="77">
        <f t="shared" si="33"/>
        <v>-30.599999999999994</v>
      </c>
      <c r="GH8" s="45"/>
      <c r="GI8" s="297"/>
      <c r="GJ8" s="66"/>
      <c r="GK8" s="65"/>
      <c r="GL8" s="64"/>
      <c r="GM8" s="64"/>
      <c r="GN8" s="64"/>
      <c r="GO8" s="45">
        <f t="shared" si="34"/>
        <v>0</v>
      </c>
      <c r="GP8" s="64">
        <v>24.6</v>
      </c>
      <c r="GQ8" s="77">
        <f t="shared" si="35"/>
        <v>75.400000000000006</v>
      </c>
      <c r="GR8" s="77">
        <f t="shared" si="36"/>
        <v>-50.800000000000004</v>
      </c>
      <c r="GS8" s="45"/>
      <c r="GT8" s="297"/>
      <c r="GU8" s="66"/>
      <c r="GV8" s="65"/>
      <c r="GW8" s="64"/>
      <c r="GX8" s="64"/>
      <c r="GY8" s="64"/>
      <c r="GZ8" s="45">
        <f t="shared" si="37"/>
        <v>0</v>
      </c>
      <c r="HA8" s="64">
        <v>29.7</v>
      </c>
      <c r="HB8" s="77">
        <f t="shared" si="38"/>
        <v>70.3</v>
      </c>
      <c r="HC8" s="77">
        <f t="shared" si="39"/>
        <v>-40.599999999999994</v>
      </c>
      <c r="HD8" s="45"/>
      <c r="HE8" s="297"/>
      <c r="HF8" s="66"/>
      <c r="HG8" s="68"/>
      <c r="HH8" s="68"/>
      <c r="HI8" s="68"/>
      <c r="HK8" s="68"/>
      <c r="HL8" s="45">
        <f t="shared" si="40"/>
        <v>0</v>
      </c>
      <c r="HM8" s="64">
        <v>35</v>
      </c>
      <c r="HN8" s="77">
        <f t="shared" si="41"/>
        <v>65</v>
      </c>
      <c r="HO8" s="64"/>
      <c r="HP8" s="45"/>
      <c r="HQ8" s="297"/>
      <c r="HR8" s="66"/>
      <c r="HS8" s="65"/>
      <c r="HT8" s="64"/>
      <c r="HU8" s="64"/>
      <c r="HV8" s="64"/>
      <c r="HW8" s="45">
        <f t="shared" si="42"/>
        <v>0</v>
      </c>
      <c r="HX8" s="64">
        <v>39.799999999999997</v>
      </c>
      <c r="HY8" s="77">
        <f t="shared" si="43"/>
        <v>60.2</v>
      </c>
      <c r="HZ8" s="77">
        <f t="shared" si="44"/>
        <v>-20.400000000000006</v>
      </c>
      <c r="IA8" s="45"/>
      <c r="IB8" s="297"/>
      <c r="IC8" s="66"/>
      <c r="ID8" s="68"/>
      <c r="IE8" s="68"/>
      <c r="IF8" s="68"/>
      <c r="IG8" s="68"/>
      <c r="IH8" s="45">
        <f t="shared" si="45"/>
        <v>1</v>
      </c>
      <c r="II8" s="64">
        <v>50.9</v>
      </c>
      <c r="IJ8" s="77">
        <f t="shared" si="46"/>
        <v>49.1</v>
      </c>
      <c r="IK8" s="77">
        <f t="shared" si="47"/>
        <v>1.7999999999999972</v>
      </c>
      <c r="IL8" s="45"/>
      <c r="IM8" s="297"/>
      <c r="IN8" s="66"/>
      <c r="IO8" s="65"/>
      <c r="IP8" s="64"/>
      <c r="IQ8" s="64"/>
      <c r="IR8" s="64"/>
      <c r="IS8" s="45">
        <f t="shared" si="48"/>
        <v>0</v>
      </c>
      <c r="IT8" s="64">
        <v>42.4</v>
      </c>
      <c r="IU8" s="77">
        <f t="shared" si="49"/>
        <v>57.6</v>
      </c>
      <c r="IV8" s="77">
        <f t="shared" si="50"/>
        <v>-15.200000000000003</v>
      </c>
      <c r="IW8" s="45"/>
      <c r="IX8" s="297"/>
      <c r="IY8" s="66"/>
      <c r="IZ8" s="68"/>
      <c r="JA8" s="68"/>
      <c r="JB8" s="68"/>
      <c r="JC8" s="68"/>
      <c r="JD8" s="45">
        <f t="shared" si="51"/>
        <v>0</v>
      </c>
      <c r="JE8" s="64">
        <v>33.700000000000003</v>
      </c>
      <c r="JF8" s="77">
        <f t="shared" si="52"/>
        <v>66.3</v>
      </c>
      <c r="JG8" s="77">
        <f t="shared" si="53"/>
        <v>-32.599999999999994</v>
      </c>
      <c r="JH8" s="45"/>
      <c r="JI8" s="297"/>
      <c r="JJ8" s="66"/>
      <c r="JK8" s="65"/>
      <c r="JL8" s="64"/>
      <c r="JM8" s="64"/>
      <c r="JN8" s="64"/>
      <c r="JO8" s="45">
        <f t="shared" si="54"/>
        <v>0</v>
      </c>
      <c r="JP8" s="64">
        <v>36.1</v>
      </c>
      <c r="JQ8" s="77">
        <f t="shared" si="55"/>
        <v>63.9</v>
      </c>
      <c r="JR8" s="77">
        <f t="shared" si="56"/>
        <v>-27.799999999999997</v>
      </c>
      <c r="JS8" s="45"/>
      <c r="JT8" s="297"/>
      <c r="JU8" s="66"/>
      <c r="JV8" s="68"/>
      <c r="JW8" s="68"/>
      <c r="JX8" s="68"/>
      <c r="JY8" s="68"/>
      <c r="JZ8" s="45">
        <f t="shared" si="57"/>
        <v>0</v>
      </c>
      <c r="KA8" s="64">
        <v>40.9</v>
      </c>
      <c r="KB8" s="77">
        <f t="shared" si="58"/>
        <v>59.1</v>
      </c>
      <c r="KC8" s="77">
        <f t="shared" si="59"/>
        <v>-4.8999999999999986</v>
      </c>
      <c r="KD8" s="45"/>
      <c r="KE8" s="297"/>
      <c r="KF8" s="66"/>
      <c r="KG8" s="65"/>
      <c r="KH8" s="64"/>
      <c r="KI8" s="64"/>
      <c r="KJ8" s="64"/>
      <c r="KK8" s="45">
        <f t="shared" si="60"/>
        <v>0</v>
      </c>
      <c r="KL8" s="64">
        <v>32.5</v>
      </c>
      <c r="KM8" s="77">
        <f t="shared" si="61"/>
        <v>67.5</v>
      </c>
      <c r="KN8" s="77">
        <f t="shared" si="62"/>
        <v>-35</v>
      </c>
      <c r="KO8" s="45"/>
      <c r="KP8" s="297"/>
      <c r="KQ8" s="66"/>
      <c r="KR8" s="68">
        <v>1</v>
      </c>
      <c r="KS8" s="68"/>
      <c r="KT8" s="68"/>
      <c r="KU8" s="68"/>
      <c r="KV8" s="45">
        <f t="shared" si="63"/>
        <v>0</v>
      </c>
      <c r="KW8" s="64">
        <v>10.9</v>
      </c>
      <c r="KX8" s="77">
        <f t="shared" si="64"/>
        <v>89.1</v>
      </c>
      <c r="KY8" s="77">
        <f t="shared" si="65"/>
        <v>-78.199999999999989</v>
      </c>
      <c r="KZ8" s="45">
        <v>1</v>
      </c>
      <c r="LA8" s="297">
        <v>1</v>
      </c>
      <c r="LB8" s="66">
        <v>1</v>
      </c>
      <c r="LC8" s="65"/>
      <c r="LD8" s="64"/>
      <c r="LE8" s="64"/>
      <c r="LF8" s="130"/>
      <c r="LG8" s="64"/>
      <c r="LH8" s="45">
        <f t="shared" si="66"/>
        <v>0</v>
      </c>
      <c r="LI8" s="64">
        <v>29.2</v>
      </c>
      <c r="LJ8" s="77">
        <f t="shared" si="67"/>
        <v>70.8</v>
      </c>
      <c r="LK8" s="77">
        <f t="shared" si="68"/>
        <v>-41.599999999999994</v>
      </c>
      <c r="LL8" s="294"/>
      <c r="LM8" s="294"/>
      <c r="LN8" s="413"/>
      <c r="LO8" s="68"/>
      <c r="LP8" s="68"/>
      <c r="LQ8" s="68"/>
      <c r="LR8" s="68"/>
      <c r="LS8" s="45">
        <f t="shared" si="69"/>
        <v>0</v>
      </c>
      <c r="LT8" s="64">
        <v>16.2</v>
      </c>
      <c r="LU8" s="77">
        <f t="shared" si="70"/>
        <v>83.8</v>
      </c>
      <c r="LV8" s="77">
        <f t="shared" si="71"/>
        <v>-67.599999999999994</v>
      </c>
      <c r="LW8" s="51"/>
      <c r="LX8" s="48"/>
      <c r="LY8" s="66"/>
      <c r="LZ8" s="65"/>
      <c r="MA8" s="64"/>
      <c r="MB8" s="64"/>
      <c r="MC8" s="130"/>
      <c r="MD8" s="64"/>
      <c r="ME8" s="45">
        <f t="shared" si="72"/>
        <v>0</v>
      </c>
      <c r="MF8" s="64">
        <v>13.8</v>
      </c>
      <c r="MG8" s="77">
        <f t="shared" si="73"/>
        <v>86.2</v>
      </c>
      <c r="MH8" s="77">
        <f t="shared" si="74"/>
        <v>-72.400000000000006</v>
      </c>
      <c r="MI8" s="45"/>
      <c r="MJ8" s="297"/>
      <c r="MK8" s="66"/>
      <c r="ML8" s="65"/>
      <c r="MM8" s="64"/>
      <c r="MN8" s="64"/>
      <c r="MO8" s="64"/>
      <c r="MP8" s="45">
        <f t="shared" si="75"/>
        <v>0</v>
      </c>
      <c r="MQ8" s="64">
        <v>20.100000000000001</v>
      </c>
      <c r="MR8" s="77">
        <f t="shared" si="76"/>
        <v>79.900000000000006</v>
      </c>
      <c r="MS8" s="77">
        <f t="shared" si="77"/>
        <v>-59.800000000000004</v>
      </c>
      <c r="MT8" s="51"/>
      <c r="MU8" s="48"/>
      <c r="MV8" s="66"/>
      <c r="MW8" s="68"/>
      <c r="MX8" s="68"/>
      <c r="MY8" s="68"/>
      <c r="MZ8" s="68"/>
      <c r="NA8" s="68"/>
    </row>
    <row r="9" spans="1:365" x14ac:dyDescent="0.25">
      <c r="A9" s="231">
        <v>41679</v>
      </c>
      <c r="B9" s="379" t="s">
        <v>121</v>
      </c>
      <c r="C9" s="379"/>
      <c r="D9" s="232"/>
      <c r="E9" s="233">
        <v>1</v>
      </c>
      <c r="F9" s="234"/>
      <c r="G9" s="235"/>
      <c r="H9" s="236">
        <v>1</v>
      </c>
      <c r="I9" s="244">
        <v>62</v>
      </c>
      <c r="J9" s="244">
        <v>38</v>
      </c>
      <c r="K9" s="244">
        <f t="shared" si="0"/>
        <v>24</v>
      </c>
      <c r="L9" s="235" t="s">
        <v>52</v>
      </c>
      <c r="M9" s="239">
        <v>1</v>
      </c>
      <c r="N9" s="241"/>
      <c r="O9" s="240"/>
      <c r="P9" s="240"/>
      <c r="Q9" s="242"/>
      <c r="R9" s="240"/>
      <c r="S9" s="240"/>
      <c r="T9" s="241"/>
      <c r="U9" s="240"/>
      <c r="V9" s="240"/>
      <c r="W9" s="242"/>
      <c r="X9" s="240"/>
      <c r="Y9" s="240"/>
      <c r="Z9" s="241"/>
      <c r="AA9" s="240"/>
      <c r="AB9" s="240"/>
      <c r="AC9" s="242"/>
      <c r="AD9" s="240"/>
      <c r="AE9" s="240"/>
      <c r="AF9" s="241"/>
      <c r="AG9" s="240"/>
      <c r="AH9" s="240"/>
      <c r="AI9" s="240"/>
      <c r="AJ9" s="243"/>
      <c r="AK9" s="240"/>
      <c r="AL9" s="241"/>
      <c r="AM9" s="240"/>
      <c r="AN9" s="240"/>
      <c r="AO9" s="240"/>
      <c r="AP9" s="243"/>
      <c r="AQ9" s="240"/>
      <c r="AR9" s="241"/>
      <c r="AS9" s="240"/>
      <c r="AT9" s="240"/>
      <c r="AU9" s="240"/>
      <c r="AV9" s="243"/>
      <c r="AW9" s="239"/>
      <c r="AX9" s="241">
        <v>4</v>
      </c>
      <c r="AY9" s="240"/>
      <c r="AZ9" s="240"/>
      <c r="BA9" s="242"/>
      <c r="BB9" s="240">
        <v>1</v>
      </c>
      <c r="BC9" s="239">
        <v>1</v>
      </c>
      <c r="BD9" s="240">
        <v>1</v>
      </c>
      <c r="BE9" s="240"/>
      <c r="BF9" s="240"/>
      <c r="BG9" s="242"/>
      <c r="BH9" s="240">
        <v>1</v>
      </c>
      <c r="BI9" s="240">
        <v>1</v>
      </c>
      <c r="BJ9" s="241"/>
      <c r="BK9" s="240"/>
      <c r="BL9" s="240"/>
      <c r="BM9" s="240"/>
      <c r="BN9" s="243"/>
      <c r="BO9" s="240"/>
      <c r="BP9" s="241"/>
      <c r="BQ9" s="240"/>
      <c r="BR9" s="240"/>
      <c r="BS9" s="242"/>
      <c r="BT9" s="278">
        <f t="shared" si="1"/>
        <v>1</v>
      </c>
      <c r="BU9" s="244">
        <v>63.1</v>
      </c>
      <c r="BV9" s="244">
        <f t="shared" si="2"/>
        <v>36.9</v>
      </c>
      <c r="BW9" s="244">
        <f t="shared" si="3"/>
        <v>26.200000000000003</v>
      </c>
      <c r="BX9" s="245"/>
      <c r="BY9" s="278"/>
      <c r="BZ9" s="246"/>
      <c r="CA9" s="240"/>
      <c r="CB9" s="240"/>
      <c r="CC9" s="240"/>
      <c r="CD9" s="240"/>
      <c r="CE9" s="245">
        <f t="shared" si="4"/>
        <v>1</v>
      </c>
      <c r="CF9" s="244">
        <v>57.6</v>
      </c>
      <c r="CG9" s="244">
        <f t="shared" si="5"/>
        <v>42.4</v>
      </c>
      <c r="CH9" s="244">
        <f t="shared" si="6"/>
        <v>15.200000000000003</v>
      </c>
      <c r="CI9" s="245"/>
      <c r="CJ9" s="278"/>
      <c r="CK9" s="278"/>
      <c r="CL9" s="262"/>
      <c r="CM9" s="240"/>
      <c r="CN9" s="240"/>
      <c r="CO9" s="240"/>
      <c r="CP9" s="240"/>
      <c r="CQ9" s="247">
        <f t="shared" si="7"/>
        <v>1</v>
      </c>
      <c r="CR9" s="244">
        <v>61.3</v>
      </c>
      <c r="CS9" s="244">
        <f t="shared" si="8"/>
        <v>38.700000000000003</v>
      </c>
      <c r="CT9" s="244">
        <f t="shared" si="9"/>
        <v>22.599999999999994</v>
      </c>
      <c r="CU9" s="248"/>
      <c r="CV9" s="249"/>
      <c r="CW9" s="249"/>
      <c r="CX9" s="241"/>
      <c r="CY9" s="240"/>
      <c r="CZ9" s="240"/>
      <c r="DA9" s="240"/>
      <c r="DB9" s="247">
        <f t="shared" si="10"/>
        <v>1</v>
      </c>
      <c r="DC9" s="244">
        <v>51.5</v>
      </c>
      <c r="DD9" s="244">
        <f t="shared" si="11"/>
        <v>48.5</v>
      </c>
      <c r="DE9" s="244">
        <f t="shared" si="12"/>
        <v>3</v>
      </c>
      <c r="DF9" s="248"/>
      <c r="DG9" s="249"/>
      <c r="DH9" s="249"/>
      <c r="DI9" s="241"/>
      <c r="DJ9" s="240"/>
      <c r="DK9" s="240"/>
      <c r="DL9" s="240"/>
      <c r="DM9" s="240"/>
      <c r="DN9" s="247">
        <f t="shared" si="13"/>
        <v>0</v>
      </c>
      <c r="DO9" s="244">
        <v>49.5</v>
      </c>
      <c r="DP9" s="244">
        <f t="shared" si="14"/>
        <v>50.5</v>
      </c>
      <c r="DQ9" s="244">
        <f t="shared" si="15"/>
        <v>-1</v>
      </c>
      <c r="DR9" s="248"/>
      <c r="DS9" s="249"/>
      <c r="DT9" s="250"/>
      <c r="DU9" s="240"/>
      <c r="DV9" s="240"/>
      <c r="DW9" s="240"/>
      <c r="DX9" s="240"/>
      <c r="DY9" s="243">
        <f t="shared" si="16"/>
        <v>1</v>
      </c>
      <c r="DZ9" s="240">
        <v>52.3</v>
      </c>
      <c r="EA9" s="240">
        <f t="shared" si="17"/>
        <v>47.7</v>
      </c>
      <c r="EB9" s="240">
        <f t="shared" si="18"/>
        <v>4.5999999999999943</v>
      </c>
      <c r="EC9" s="243"/>
      <c r="ED9" s="240"/>
      <c r="EE9" s="239"/>
      <c r="EF9" s="240"/>
      <c r="EG9" s="240"/>
      <c r="EH9" s="240"/>
      <c r="EI9" s="240"/>
      <c r="EJ9" s="240"/>
      <c r="EK9" s="243">
        <f t="shared" si="19"/>
        <v>1</v>
      </c>
      <c r="EL9" s="240">
        <v>51.6</v>
      </c>
      <c r="EM9" s="240">
        <f t="shared" si="20"/>
        <v>48.4</v>
      </c>
      <c r="EN9" s="240">
        <f t="shared" si="21"/>
        <v>3.2000000000000028</v>
      </c>
      <c r="EO9" s="243"/>
      <c r="EP9" s="240"/>
      <c r="EQ9" s="240"/>
      <c r="ER9" s="241"/>
      <c r="ES9" s="240"/>
      <c r="ET9" s="240"/>
      <c r="EU9" s="240"/>
      <c r="EV9" s="240"/>
      <c r="EW9" s="243">
        <f t="shared" si="22"/>
        <v>1</v>
      </c>
      <c r="EX9" s="240">
        <v>50.9</v>
      </c>
      <c r="EY9" s="240">
        <f t="shared" si="23"/>
        <v>49.1</v>
      </c>
      <c r="EZ9" s="240">
        <f t="shared" si="24"/>
        <v>1.7999999999999972</v>
      </c>
      <c r="FA9" s="243"/>
      <c r="FB9" s="240"/>
      <c r="FC9" s="239"/>
      <c r="FD9" s="240"/>
      <c r="FE9" s="240"/>
      <c r="FF9" s="240"/>
      <c r="FG9" s="240"/>
      <c r="FH9" s="243">
        <f t="shared" si="25"/>
        <v>1</v>
      </c>
      <c r="FI9" s="240">
        <v>63.9</v>
      </c>
      <c r="FJ9" s="240">
        <f t="shared" si="26"/>
        <v>36.1</v>
      </c>
      <c r="FK9" s="240">
        <f t="shared" si="27"/>
        <v>27.799999999999997</v>
      </c>
      <c r="FL9" s="243"/>
      <c r="FM9" s="240"/>
      <c r="FN9" s="239"/>
      <c r="FO9" s="240">
        <v>1</v>
      </c>
      <c r="FP9" s="240"/>
      <c r="FQ9" s="240"/>
      <c r="FR9" s="240"/>
      <c r="FS9" s="243">
        <f t="shared" si="28"/>
        <v>1</v>
      </c>
      <c r="FT9" s="240">
        <v>58.6</v>
      </c>
      <c r="FU9" s="240">
        <f t="shared" si="29"/>
        <v>41.4</v>
      </c>
      <c r="FV9" s="240">
        <f t="shared" si="30"/>
        <v>17.200000000000003</v>
      </c>
      <c r="FW9" s="243">
        <v>1</v>
      </c>
      <c r="FX9" s="240">
        <v>1</v>
      </c>
      <c r="FY9" s="239">
        <v>1</v>
      </c>
      <c r="FZ9" s="240"/>
      <c r="GA9" s="240"/>
      <c r="GB9" s="240"/>
      <c r="GC9" s="240"/>
      <c r="GD9" s="243">
        <f t="shared" si="31"/>
        <v>1</v>
      </c>
      <c r="GE9" s="240">
        <v>53.4</v>
      </c>
      <c r="GF9" s="240">
        <f t="shared" si="32"/>
        <v>46.6</v>
      </c>
      <c r="GG9" s="240">
        <f t="shared" si="33"/>
        <v>6.7999999999999972</v>
      </c>
      <c r="GH9" s="243"/>
      <c r="GI9" s="240"/>
      <c r="GJ9" s="239"/>
      <c r="GK9" s="241">
        <v>1</v>
      </c>
      <c r="GL9" s="240"/>
      <c r="GM9" s="240"/>
      <c r="GN9" s="240"/>
      <c r="GO9" s="243">
        <f t="shared" si="34"/>
        <v>1</v>
      </c>
      <c r="GP9" s="240">
        <v>72.3</v>
      </c>
      <c r="GQ9" s="240">
        <f t="shared" si="35"/>
        <v>27.700000000000003</v>
      </c>
      <c r="GR9" s="240">
        <f t="shared" si="36"/>
        <v>44.599999999999994</v>
      </c>
      <c r="GS9" s="243">
        <v>1</v>
      </c>
      <c r="GT9" s="240">
        <v>1</v>
      </c>
      <c r="GU9" s="239">
        <v>1</v>
      </c>
      <c r="GV9" s="241">
        <v>1</v>
      </c>
      <c r="GW9" s="240"/>
      <c r="GX9" s="240"/>
      <c r="GY9" s="240"/>
      <c r="GZ9" s="243">
        <f t="shared" si="37"/>
        <v>1</v>
      </c>
      <c r="HA9" s="240">
        <v>63.03</v>
      </c>
      <c r="HB9" s="240">
        <v>37</v>
      </c>
      <c r="HC9" s="240">
        <f t="shared" si="39"/>
        <v>26.03</v>
      </c>
      <c r="HD9" s="243">
        <v>1</v>
      </c>
      <c r="HE9" s="240">
        <v>1</v>
      </c>
      <c r="HF9" s="239">
        <v>1</v>
      </c>
      <c r="HG9" s="240"/>
      <c r="HH9" s="240"/>
      <c r="HI9" s="240"/>
      <c r="HJ9" s="240"/>
      <c r="HK9" s="240"/>
      <c r="HL9" s="243">
        <f t="shared" si="40"/>
        <v>1</v>
      </c>
      <c r="HM9" s="240">
        <v>53.4</v>
      </c>
      <c r="HN9" s="240">
        <f t="shared" si="41"/>
        <v>46.6</v>
      </c>
      <c r="HO9" s="240"/>
      <c r="HP9" s="243"/>
      <c r="HQ9" s="240"/>
      <c r="HR9" s="239"/>
      <c r="HS9" s="241"/>
      <c r="HT9" s="240"/>
      <c r="HU9" s="240"/>
      <c r="HV9" s="240"/>
      <c r="HW9" s="243">
        <f t="shared" si="42"/>
        <v>1</v>
      </c>
      <c r="HX9" s="240">
        <v>55.7</v>
      </c>
      <c r="HY9" s="240">
        <f t="shared" si="43"/>
        <v>44.3</v>
      </c>
      <c r="HZ9" s="240">
        <f t="shared" si="44"/>
        <v>11.400000000000006</v>
      </c>
      <c r="IA9" s="243"/>
      <c r="IB9" s="240"/>
      <c r="IC9" s="239"/>
      <c r="ID9" s="240"/>
      <c r="IE9" s="240"/>
      <c r="IF9" s="240"/>
      <c r="IG9" s="240"/>
      <c r="IH9" s="243">
        <f t="shared" si="45"/>
        <v>1</v>
      </c>
      <c r="II9" s="240">
        <v>51.5</v>
      </c>
      <c r="IJ9" s="240">
        <f t="shared" si="46"/>
        <v>48.5</v>
      </c>
      <c r="IK9" s="240">
        <f t="shared" si="47"/>
        <v>3</v>
      </c>
      <c r="IL9" s="243"/>
      <c r="IM9" s="240"/>
      <c r="IN9" s="239"/>
      <c r="IO9" s="241"/>
      <c r="IP9" s="240"/>
      <c r="IQ9" s="240"/>
      <c r="IR9" s="240"/>
      <c r="IS9" s="243">
        <f t="shared" si="48"/>
        <v>1</v>
      </c>
      <c r="IT9" s="240">
        <v>57.8</v>
      </c>
      <c r="IU9" s="240">
        <f t="shared" si="49"/>
        <v>42.2</v>
      </c>
      <c r="IV9" s="240">
        <f t="shared" si="50"/>
        <v>15.599999999999994</v>
      </c>
      <c r="IW9" s="243"/>
      <c r="IX9" s="240"/>
      <c r="IY9" s="239"/>
      <c r="IZ9" s="240"/>
      <c r="JA9" s="240"/>
      <c r="JB9" s="240"/>
      <c r="JC9" s="240"/>
      <c r="JD9" s="243">
        <f t="shared" si="51"/>
        <v>1</v>
      </c>
      <c r="JE9" s="240">
        <v>64.599999999999994</v>
      </c>
      <c r="JF9" s="240">
        <f t="shared" si="52"/>
        <v>35.400000000000006</v>
      </c>
      <c r="JG9" s="240">
        <f t="shared" si="53"/>
        <v>29.199999999999989</v>
      </c>
      <c r="JH9" s="243"/>
      <c r="JI9" s="240"/>
      <c r="JJ9" s="239"/>
      <c r="JK9" s="241">
        <v>1</v>
      </c>
      <c r="JL9" s="240"/>
      <c r="JM9" s="240"/>
      <c r="JN9" s="240"/>
      <c r="JO9" s="243">
        <f t="shared" si="54"/>
        <v>1</v>
      </c>
      <c r="JP9" s="240">
        <v>55.4</v>
      </c>
      <c r="JQ9" s="240">
        <f t="shared" si="55"/>
        <v>44.6</v>
      </c>
      <c r="JR9" s="240">
        <f t="shared" si="56"/>
        <v>10.799999999999997</v>
      </c>
      <c r="JS9" s="243">
        <v>1</v>
      </c>
      <c r="JT9" s="240">
        <v>1</v>
      </c>
      <c r="JU9" s="239">
        <v>1</v>
      </c>
      <c r="JV9" s="240"/>
      <c r="JW9" s="240"/>
      <c r="JX9" s="240"/>
      <c r="JY9" s="240"/>
      <c r="JZ9" s="243">
        <f t="shared" si="57"/>
        <v>1</v>
      </c>
      <c r="KA9" s="240">
        <v>54.2</v>
      </c>
      <c r="KB9" s="240">
        <f t="shared" si="58"/>
        <v>45.8</v>
      </c>
      <c r="KC9" s="240">
        <f t="shared" si="59"/>
        <v>38.900000000000006</v>
      </c>
      <c r="KD9" s="243"/>
      <c r="KE9" s="240"/>
      <c r="KF9" s="239"/>
      <c r="KG9" s="241"/>
      <c r="KH9" s="240"/>
      <c r="KI9" s="240"/>
      <c r="KJ9" s="240"/>
      <c r="KK9" s="243">
        <f t="shared" si="60"/>
        <v>1</v>
      </c>
      <c r="KL9" s="240">
        <v>71.7</v>
      </c>
      <c r="KM9" s="240">
        <f t="shared" si="61"/>
        <v>28.299999999999997</v>
      </c>
      <c r="KN9" s="240">
        <f t="shared" si="62"/>
        <v>43.400000000000006</v>
      </c>
      <c r="KO9" s="243"/>
      <c r="KP9" s="240"/>
      <c r="KQ9" s="239"/>
      <c r="KR9" s="240">
        <v>1</v>
      </c>
      <c r="KS9" s="240"/>
      <c r="KT9" s="240"/>
      <c r="KU9" s="240"/>
      <c r="KV9" s="243">
        <f t="shared" si="63"/>
        <v>1</v>
      </c>
      <c r="KW9" s="240">
        <v>74</v>
      </c>
      <c r="KX9" s="240">
        <f t="shared" si="64"/>
        <v>26</v>
      </c>
      <c r="KY9" s="240">
        <f t="shared" si="65"/>
        <v>48</v>
      </c>
      <c r="KZ9" s="243">
        <v>1</v>
      </c>
      <c r="LA9" s="240">
        <v>1</v>
      </c>
      <c r="LB9" s="239">
        <v>1</v>
      </c>
      <c r="LC9" s="241"/>
      <c r="LD9" s="240"/>
      <c r="LE9" s="240"/>
      <c r="LF9" s="240"/>
      <c r="LG9" s="240"/>
      <c r="LH9" s="243">
        <f t="shared" si="66"/>
        <v>1</v>
      </c>
      <c r="LI9" s="240">
        <v>60</v>
      </c>
      <c r="LJ9" s="240">
        <f t="shared" si="67"/>
        <v>40</v>
      </c>
      <c r="LK9" s="240">
        <f t="shared" si="68"/>
        <v>20</v>
      </c>
      <c r="LL9" s="304"/>
      <c r="LM9" s="304"/>
      <c r="LN9" s="414"/>
      <c r="LO9" s="240">
        <v>1</v>
      </c>
      <c r="LP9" s="240"/>
      <c r="LQ9" s="240"/>
      <c r="LR9" s="240"/>
      <c r="LS9" s="243">
        <f t="shared" si="69"/>
        <v>1</v>
      </c>
      <c r="LT9" s="240">
        <v>68.7</v>
      </c>
      <c r="LU9" s="240">
        <f t="shared" si="70"/>
        <v>31.299999999999997</v>
      </c>
      <c r="LV9" s="240">
        <f t="shared" si="71"/>
        <v>37.400000000000006</v>
      </c>
      <c r="LW9" s="252">
        <v>1</v>
      </c>
      <c r="LX9" s="251">
        <v>1</v>
      </c>
      <c r="LY9" s="239">
        <v>1</v>
      </c>
      <c r="LZ9" s="241"/>
      <c r="MA9" s="240"/>
      <c r="MB9" s="240"/>
      <c r="MC9" s="240"/>
      <c r="MD9" s="240"/>
      <c r="ME9" s="243">
        <f t="shared" si="72"/>
        <v>1</v>
      </c>
      <c r="MF9" s="240">
        <v>76.599999999999994</v>
      </c>
      <c r="MG9" s="240">
        <f t="shared" si="73"/>
        <v>23.400000000000006</v>
      </c>
      <c r="MH9" s="240">
        <f t="shared" si="74"/>
        <v>53.199999999999989</v>
      </c>
      <c r="MI9" s="243"/>
      <c r="MJ9" s="240"/>
      <c r="MK9" s="239"/>
      <c r="ML9" s="241"/>
      <c r="MM9" s="240"/>
      <c r="MN9" s="240"/>
      <c r="MO9" s="240"/>
      <c r="MP9" s="243">
        <f t="shared" si="75"/>
        <v>1</v>
      </c>
      <c r="MQ9" s="240">
        <v>64.900000000000006</v>
      </c>
      <c r="MR9" s="240">
        <f t="shared" si="76"/>
        <v>35.099999999999994</v>
      </c>
      <c r="MS9" s="240">
        <f t="shared" si="77"/>
        <v>29.800000000000011</v>
      </c>
      <c r="MT9" s="252"/>
      <c r="MU9" s="251"/>
      <c r="MV9" s="239"/>
      <c r="MW9" s="68"/>
      <c r="MX9" s="68"/>
      <c r="MY9" s="68"/>
      <c r="MZ9" s="68"/>
      <c r="NA9" s="68"/>
    </row>
    <row r="10" spans="1:365" x14ac:dyDescent="0.25">
      <c r="A10" s="4">
        <v>41777</v>
      </c>
      <c r="B10" s="371" t="s">
        <v>66</v>
      </c>
      <c r="C10" s="371"/>
      <c r="D10" s="28"/>
      <c r="E10" s="29">
        <v>1</v>
      </c>
      <c r="F10" s="6"/>
      <c r="G10" s="18"/>
      <c r="H10" s="63">
        <v>1</v>
      </c>
      <c r="I10" s="70">
        <v>88.1</v>
      </c>
      <c r="J10" s="70">
        <v>11.9</v>
      </c>
      <c r="K10" s="70">
        <v>76.2</v>
      </c>
      <c r="L10" s="18" t="s">
        <v>52</v>
      </c>
      <c r="M10" s="66">
        <v>1</v>
      </c>
      <c r="N10" s="65"/>
      <c r="O10" s="64"/>
      <c r="P10" s="64"/>
      <c r="Q10" s="67"/>
      <c r="R10" s="64"/>
      <c r="S10" s="64"/>
      <c r="T10" s="65"/>
      <c r="U10" s="64"/>
      <c r="V10" s="64"/>
      <c r="W10" s="67"/>
      <c r="X10" s="64"/>
      <c r="Y10" s="64"/>
      <c r="Z10" s="134"/>
      <c r="AA10" s="135"/>
      <c r="AB10" s="135"/>
      <c r="AC10" s="150"/>
      <c r="AD10" s="135"/>
      <c r="AE10" s="135"/>
      <c r="AF10" s="65"/>
      <c r="AG10" s="64"/>
      <c r="AH10" s="64"/>
      <c r="AI10" s="64"/>
      <c r="AJ10" s="45"/>
      <c r="AK10" s="64"/>
      <c r="AL10" s="65"/>
      <c r="AM10" s="64"/>
      <c r="AN10" s="64"/>
      <c r="AO10" s="64"/>
      <c r="AP10" s="45"/>
      <c r="AQ10" s="64"/>
      <c r="AR10" s="65"/>
      <c r="AS10" s="64"/>
      <c r="AT10" s="64"/>
      <c r="AU10" s="64"/>
      <c r="AV10" s="45"/>
      <c r="AW10" s="66"/>
      <c r="AX10" s="64"/>
      <c r="AY10" s="64"/>
      <c r="AZ10" s="64"/>
      <c r="BA10" s="67"/>
      <c r="BB10" s="64"/>
      <c r="BC10" s="66"/>
      <c r="BD10" s="64"/>
      <c r="BE10" s="64"/>
      <c r="BF10" s="64"/>
      <c r="BG10" s="67"/>
      <c r="BH10" s="64"/>
      <c r="BI10" s="64"/>
      <c r="BJ10" s="65"/>
      <c r="BK10" s="64"/>
      <c r="BL10" s="64"/>
      <c r="BM10" s="64"/>
      <c r="BN10" s="45"/>
      <c r="BO10" s="64"/>
      <c r="BP10" s="65"/>
      <c r="BQ10" s="64"/>
      <c r="BR10" s="64"/>
      <c r="BS10" s="67"/>
      <c r="BT10" s="73">
        <f t="shared" si="1"/>
        <v>1</v>
      </c>
      <c r="BU10" s="70">
        <v>86.8</v>
      </c>
      <c r="BV10" s="70">
        <f t="shared" si="2"/>
        <v>13.200000000000003</v>
      </c>
      <c r="BW10" s="70">
        <f t="shared" si="3"/>
        <v>73.599999999999994</v>
      </c>
      <c r="BX10" s="72"/>
      <c r="BY10" s="73"/>
      <c r="BZ10" s="74"/>
      <c r="CA10" s="64"/>
      <c r="CB10" s="64"/>
      <c r="CC10" s="64"/>
      <c r="CD10" s="64"/>
      <c r="CE10" s="72">
        <f t="shared" si="4"/>
        <v>1</v>
      </c>
      <c r="CF10" s="70">
        <v>89.5</v>
      </c>
      <c r="CG10" s="70">
        <f t="shared" si="5"/>
        <v>10.5</v>
      </c>
      <c r="CH10" s="70">
        <f t="shared" si="6"/>
        <v>79</v>
      </c>
      <c r="CI10" s="72"/>
      <c r="CJ10" s="73"/>
      <c r="CK10" s="73"/>
      <c r="CL10" s="327"/>
      <c r="CM10" s="64"/>
      <c r="CN10" s="64"/>
      <c r="CO10" s="64"/>
      <c r="CP10" s="64"/>
      <c r="CQ10" s="92">
        <f t="shared" si="7"/>
        <v>1</v>
      </c>
      <c r="CR10" s="70">
        <v>88.6</v>
      </c>
      <c r="CS10" s="70">
        <f t="shared" si="8"/>
        <v>11.400000000000006</v>
      </c>
      <c r="CT10" s="70">
        <f t="shared" si="9"/>
        <v>77.199999999999989</v>
      </c>
      <c r="CU10" s="42"/>
      <c r="CV10" s="16"/>
      <c r="CW10" s="16"/>
      <c r="CX10" s="65"/>
      <c r="CY10" s="64"/>
      <c r="CZ10" s="64"/>
      <c r="DA10" s="64"/>
      <c r="DB10" s="92">
        <f t="shared" si="10"/>
        <v>1</v>
      </c>
      <c r="DC10" s="70">
        <v>86.3</v>
      </c>
      <c r="DD10" s="70">
        <f t="shared" si="11"/>
        <v>13.700000000000003</v>
      </c>
      <c r="DE10" s="70">
        <f t="shared" si="12"/>
        <v>72.599999999999994</v>
      </c>
      <c r="DF10" s="42"/>
      <c r="DG10" s="16"/>
      <c r="DH10" s="16"/>
      <c r="DI10" s="65"/>
      <c r="DJ10" s="64"/>
      <c r="DK10" s="64"/>
      <c r="DL10" s="64"/>
      <c r="DM10" s="64"/>
      <c r="DN10" s="92">
        <f t="shared" si="13"/>
        <v>1</v>
      </c>
      <c r="DO10" s="70">
        <v>81</v>
      </c>
      <c r="DP10" s="70">
        <f t="shared" si="14"/>
        <v>19</v>
      </c>
      <c r="DQ10" s="70">
        <f t="shared" si="15"/>
        <v>62</v>
      </c>
      <c r="DR10" s="42"/>
      <c r="DS10" s="16"/>
      <c r="DT10" s="46"/>
      <c r="DU10" s="64"/>
      <c r="DV10" s="64"/>
      <c r="DW10" s="64"/>
      <c r="DX10" s="64"/>
      <c r="DY10" s="45">
        <f t="shared" si="16"/>
        <v>1</v>
      </c>
      <c r="DZ10" s="64">
        <v>82.8</v>
      </c>
      <c r="EA10" s="77">
        <f t="shared" si="17"/>
        <v>17.200000000000003</v>
      </c>
      <c r="EB10" s="77">
        <f t="shared" si="18"/>
        <v>65.599999999999994</v>
      </c>
      <c r="EC10" s="45"/>
      <c r="ED10" s="297"/>
      <c r="EE10" s="66"/>
      <c r="EF10" s="68"/>
      <c r="EG10" s="68"/>
      <c r="EH10" s="68"/>
      <c r="EI10" s="68"/>
      <c r="EJ10" s="68"/>
      <c r="EK10" s="45">
        <f t="shared" si="19"/>
        <v>1</v>
      </c>
      <c r="EL10" s="64">
        <v>83.2</v>
      </c>
      <c r="EM10" s="77">
        <f t="shared" si="20"/>
        <v>16.799999999999997</v>
      </c>
      <c r="EN10" s="77">
        <f t="shared" si="21"/>
        <v>66.400000000000006</v>
      </c>
      <c r="EO10" s="45"/>
      <c r="EP10" s="297"/>
      <c r="EQ10" s="64"/>
      <c r="ER10" s="65"/>
      <c r="ES10" s="64"/>
      <c r="ET10" s="64"/>
      <c r="EU10" s="130"/>
      <c r="EV10" s="64"/>
      <c r="EW10" s="45">
        <f t="shared" si="22"/>
        <v>1</v>
      </c>
      <c r="EX10" s="64">
        <v>88.7</v>
      </c>
      <c r="EY10" s="77">
        <f t="shared" si="23"/>
        <v>11.299999999999997</v>
      </c>
      <c r="EZ10" s="77">
        <f t="shared" si="24"/>
        <v>77.400000000000006</v>
      </c>
      <c r="FA10" s="45"/>
      <c r="FB10" s="297"/>
      <c r="FC10" s="66"/>
      <c r="FD10" s="68"/>
      <c r="FE10" s="68"/>
      <c r="FF10" s="68"/>
      <c r="FG10" s="68"/>
      <c r="FH10" s="45">
        <f t="shared" si="25"/>
        <v>1</v>
      </c>
      <c r="FI10" s="64">
        <v>86.5</v>
      </c>
      <c r="FJ10" s="77">
        <f t="shared" si="26"/>
        <v>13.5</v>
      </c>
      <c r="FK10" s="77">
        <f t="shared" si="27"/>
        <v>73</v>
      </c>
      <c r="FL10" s="45"/>
      <c r="FM10" s="297"/>
      <c r="FN10" s="66"/>
      <c r="FO10" s="68"/>
      <c r="FP10" s="68"/>
      <c r="FQ10" s="68"/>
      <c r="FR10" s="68"/>
      <c r="FS10" s="45">
        <f t="shared" si="28"/>
        <v>1</v>
      </c>
      <c r="FT10" s="64">
        <v>90.8</v>
      </c>
      <c r="FU10" s="77">
        <f t="shared" si="29"/>
        <v>9.2000000000000028</v>
      </c>
      <c r="FV10" s="77">
        <f t="shared" si="30"/>
        <v>81.599999999999994</v>
      </c>
      <c r="FW10" s="45"/>
      <c r="FX10" s="297"/>
      <c r="FY10" s="66"/>
      <c r="FZ10" s="68"/>
      <c r="GA10" s="68"/>
      <c r="GB10" s="68"/>
      <c r="GC10" s="68"/>
      <c r="GD10" s="45">
        <f t="shared" si="31"/>
        <v>1</v>
      </c>
      <c r="GE10" s="64">
        <v>88.2</v>
      </c>
      <c r="GF10" s="77">
        <f t="shared" si="32"/>
        <v>11.799999999999997</v>
      </c>
      <c r="GG10" s="77">
        <f t="shared" si="33"/>
        <v>76.400000000000006</v>
      </c>
      <c r="GH10" s="45"/>
      <c r="GI10" s="297"/>
      <c r="GJ10" s="66"/>
      <c r="GK10" s="65">
        <v>1</v>
      </c>
      <c r="GL10" s="64"/>
      <c r="GM10" s="64"/>
      <c r="GN10" s="64"/>
      <c r="GO10" s="45">
        <f t="shared" si="34"/>
        <v>1</v>
      </c>
      <c r="GP10" s="64">
        <v>89</v>
      </c>
      <c r="GQ10" s="77">
        <f t="shared" si="35"/>
        <v>11</v>
      </c>
      <c r="GR10" s="77">
        <f t="shared" si="36"/>
        <v>78</v>
      </c>
      <c r="GS10" s="45">
        <v>1</v>
      </c>
      <c r="GT10" s="297">
        <v>1</v>
      </c>
      <c r="GU10" s="66">
        <v>1</v>
      </c>
      <c r="GV10" s="65"/>
      <c r="GW10" s="64"/>
      <c r="GX10" s="64"/>
      <c r="GY10" s="64"/>
      <c r="GZ10" s="45">
        <f t="shared" si="37"/>
        <v>0</v>
      </c>
      <c r="HA10" s="64"/>
      <c r="HB10" s="77"/>
      <c r="HC10" s="77"/>
      <c r="HD10" s="45"/>
      <c r="HE10" s="297"/>
      <c r="HF10" s="66"/>
      <c r="HG10" s="68"/>
      <c r="HH10" s="68"/>
      <c r="HI10" s="68"/>
      <c r="HK10" s="68"/>
      <c r="HL10" s="45">
        <f t="shared" si="40"/>
        <v>1</v>
      </c>
      <c r="HM10" s="64">
        <v>87.2</v>
      </c>
      <c r="HN10" s="77">
        <f t="shared" si="41"/>
        <v>12.799999999999997</v>
      </c>
      <c r="HO10" s="64"/>
      <c r="HP10" s="45"/>
      <c r="HQ10" s="297"/>
      <c r="HR10" s="66"/>
      <c r="HS10" s="65"/>
      <c r="HT10" s="64"/>
      <c r="HU10" s="64"/>
      <c r="HV10" s="64"/>
      <c r="HW10" s="45">
        <f t="shared" si="42"/>
        <v>1</v>
      </c>
      <c r="HX10" s="64">
        <v>82.1</v>
      </c>
      <c r="HY10" s="77">
        <f t="shared" si="43"/>
        <v>17.900000000000006</v>
      </c>
      <c r="HZ10" s="77">
        <f t="shared" si="44"/>
        <v>64.199999999999989</v>
      </c>
      <c r="IA10" s="45"/>
      <c r="IB10" s="297"/>
      <c r="IC10" s="66"/>
      <c r="ID10" s="68"/>
      <c r="IE10" s="68"/>
      <c r="IF10" s="68"/>
      <c r="IG10" s="68">
        <v>1</v>
      </c>
      <c r="IH10" s="45">
        <f t="shared" si="45"/>
        <v>1</v>
      </c>
      <c r="II10" s="64">
        <v>82.1</v>
      </c>
      <c r="IJ10" s="77">
        <f t="shared" si="46"/>
        <v>17.900000000000006</v>
      </c>
      <c r="IK10" s="77">
        <f t="shared" si="47"/>
        <v>64.199999999999989</v>
      </c>
      <c r="IL10" s="45"/>
      <c r="IM10" s="297"/>
      <c r="IN10" s="66"/>
      <c r="IO10" s="65"/>
      <c r="IP10" s="64"/>
      <c r="IQ10" s="64"/>
      <c r="IR10" s="64"/>
      <c r="IS10" s="45">
        <f t="shared" si="48"/>
        <v>1</v>
      </c>
      <c r="IT10" s="64">
        <v>85.1</v>
      </c>
      <c r="IU10" s="77">
        <f t="shared" si="49"/>
        <v>14.900000000000006</v>
      </c>
      <c r="IV10" s="77">
        <f t="shared" si="50"/>
        <v>70.199999999999989</v>
      </c>
      <c r="IW10" s="45"/>
      <c r="IX10" s="297"/>
      <c r="IY10" s="66"/>
      <c r="IZ10" s="68"/>
      <c r="JA10" s="68"/>
      <c r="JB10" s="68"/>
      <c r="JC10" s="68"/>
      <c r="JD10" s="45">
        <f t="shared" si="51"/>
        <v>1</v>
      </c>
      <c r="JE10" s="64">
        <v>89.1</v>
      </c>
      <c r="JF10" s="77">
        <f t="shared" si="52"/>
        <v>10.900000000000006</v>
      </c>
      <c r="JG10" s="77">
        <f t="shared" si="53"/>
        <v>78.199999999999989</v>
      </c>
      <c r="JH10" s="45"/>
      <c r="JI10" s="297"/>
      <c r="JJ10" s="66"/>
      <c r="JK10" s="65"/>
      <c r="JL10" s="64"/>
      <c r="JM10" s="64"/>
      <c r="JN10" s="64"/>
      <c r="JO10" s="45">
        <f t="shared" si="54"/>
        <v>1</v>
      </c>
      <c r="JP10" s="64">
        <v>87.4</v>
      </c>
      <c r="JQ10" s="77">
        <f t="shared" si="55"/>
        <v>12.599999999999994</v>
      </c>
      <c r="JR10" s="77">
        <f t="shared" si="56"/>
        <v>74.800000000000011</v>
      </c>
      <c r="JS10" s="45"/>
      <c r="JT10" s="297"/>
      <c r="JU10" s="66"/>
      <c r="JV10" s="68"/>
      <c r="JW10" s="68"/>
      <c r="JX10" s="68"/>
      <c r="JY10" s="68"/>
      <c r="JZ10" s="45">
        <f t="shared" si="57"/>
        <v>1</v>
      </c>
      <c r="KA10" s="64">
        <v>84.7</v>
      </c>
      <c r="KB10" s="77">
        <f t="shared" si="58"/>
        <v>15.299999999999997</v>
      </c>
      <c r="KC10" s="77">
        <f t="shared" si="59"/>
        <v>47.300000000000004</v>
      </c>
      <c r="KD10" s="45"/>
      <c r="KE10" s="297"/>
      <c r="KF10" s="66"/>
      <c r="KG10" s="65"/>
      <c r="KH10" s="64"/>
      <c r="KI10" s="64"/>
      <c r="KJ10" s="64"/>
      <c r="KK10" s="45">
        <f t="shared" si="60"/>
        <v>1</v>
      </c>
      <c r="KL10" s="64">
        <v>87.7</v>
      </c>
      <c r="KM10" s="77">
        <f t="shared" si="61"/>
        <v>12.299999999999997</v>
      </c>
      <c r="KN10" s="77">
        <f t="shared" si="62"/>
        <v>75.400000000000006</v>
      </c>
      <c r="KO10" s="45"/>
      <c r="KP10" s="297"/>
      <c r="KQ10" s="66"/>
      <c r="KR10" s="68"/>
      <c r="KS10" s="68"/>
      <c r="KT10" s="68"/>
      <c r="KU10" s="68"/>
      <c r="KV10" s="45">
        <f t="shared" si="63"/>
        <v>1</v>
      </c>
      <c r="KW10" s="64">
        <v>91.3</v>
      </c>
      <c r="KX10" s="77">
        <f t="shared" si="64"/>
        <v>8.7000000000000028</v>
      </c>
      <c r="KY10" s="77">
        <f t="shared" si="65"/>
        <v>82.6</v>
      </c>
      <c r="KZ10" s="45"/>
      <c r="LA10" s="297"/>
      <c r="LB10" s="66"/>
      <c r="LC10" s="65"/>
      <c r="LD10" s="64"/>
      <c r="LE10" s="64"/>
      <c r="LF10" s="130"/>
      <c r="LG10" s="64"/>
      <c r="LH10" s="45">
        <f t="shared" si="66"/>
        <v>1</v>
      </c>
      <c r="LI10" s="64">
        <v>84.2</v>
      </c>
      <c r="LJ10" s="77">
        <f t="shared" si="67"/>
        <v>15.799999999999997</v>
      </c>
      <c r="LK10" s="77">
        <f t="shared" si="68"/>
        <v>68.400000000000006</v>
      </c>
      <c r="LL10" s="294"/>
      <c r="LM10" s="294"/>
      <c r="LN10" s="413"/>
      <c r="LO10" s="68"/>
      <c r="LP10" s="68"/>
      <c r="LQ10" s="68"/>
      <c r="LR10" s="68"/>
      <c r="LS10" s="45">
        <f t="shared" si="69"/>
        <v>1</v>
      </c>
      <c r="LT10" s="64">
        <v>93.7</v>
      </c>
      <c r="LU10" s="77">
        <f t="shared" si="70"/>
        <v>6.2999999999999972</v>
      </c>
      <c r="LV10" s="77">
        <f t="shared" si="71"/>
        <v>87.4</v>
      </c>
      <c r="LW10" s="51"/>
      <c r="LX10" s="48"/>
      <c r="LY10" s="66"/>
      <c r="LZ10" s="65"/>
      <c r="MA10" s="64"/>
      <c r="MB10" s="64"/>
      <c r="MC10" s="130"/>
      <c r="MD10" s="64"/>
      <c r="ME10" s="45">
        <f t="shared" si="72"/>
        <v>1</v>
      </c>
      <c r="MF10" s="64">
        <v>92.8</v>
      </c>
      <c r="MG10" s="77">
        <f t="shared" si="73"/>
        <v>7.2000000000000028</v>
      </c>
      <c r="MH10" s="77">
        <f t="shared" si="74"/>
        <v>85.6</v>
      </c>
      <c r="MI10" s="45"/>
      <c r="MJ10" s="297"/>
      <c r="MK10" s="66"/>
      <c r="ML10" s="65"/>
      <c r="MM10" s="64"/>
      <c r="MN10" s="64"/>
      <c r="MO10" s="64"/>
      <c r="MP10" s="45">
        <f t="shared" si="75"/>
        <v>1</v>
      </c>
      <c r="MQ10" s="64">
        <v>90.7</v>
      </c>
      <c r="MR10" s="77">
        <f t="shared" si="76"/>
        <v>9.2999999999999972</v>
      </c>
      <c r="MS10" s="77">
        <f t="shared" si="77"/>
        <v>81.400000000000006</v>
      </c>
      <c r="MT10" s="51"/>
      <c r="MU10" s="48"/>
      <c r="MV10" s="66"/>
      <c r="MW10" s="68"/>
      <c r="MX10" s="68"/>
      <c r="MY10" s="68"/>
      <c r="MZ10" s="68"/>
      <c r="NA10" s="68"/>
    </row>
    <row r="11" spans="1:365" x14ac:dyDescent="0.25">
      <c r="A11" s="4">
        <v>41777</v>
      </c>
      <c r="B11" s="371" t="s">
        <v>125</v>
      </c>
      <c r="C11" s="371"/>
      <c r="D11" s="28">
        <v>1</v>
      </c>
      <c r="E11" s="29"/>
      <c r="F11" s="6"/>
      <c r="G11" s="18"/>
      <c r="H11" s="63">
        <v>1</v>
      </c>
      <c r="I11" s="70">
        <v>63.35</v>
      </c>
      <c r="J11" s="70">
        <v>36.47</v>
      </c>
      <c r="K11" s="70">
        <v>27.06</v>
      </c>
      <c r="L11" s="18" t="s">
        <v>53</v>
      </c>
      <c r="M11" s="66">
        <v>0</v>
      </c>
      <c r="N11" s="65"/>
      <c r="O11" s="64"/>
      <c r="P11" s="64"/>
      <c r="Q11" s="67"/>
      <c r="R11" s="64"/>
      <c r="S11" s="64"/>
      <c r="T11" s="65"/>
      <c r="U11" s="64"/>
      <c r="V11" s="64"/>
      <c r="W11" s="67"/>
      <c r="X11" s="64"/>
      <c r="Y11" s="64"/>
      <c r="Z11" s="134"/>
      <c r="AA11" s="135"/>
      <c r="AB11" s="135"/>
      <c r="AC11" s="150"/>
      <c r="AD11" s="135"/>
      <c r="AE11" s="135"/>
      <c r="AF11" s="65"/>
      <c r="AG11" s="64"/>
      <c r="AH11" s="64"/>
      <c r="AI11" s="64"/>
      <c r="AJ11" s="45"/>
      <c r="AK11" s="64"/>
      <c r="AL11" s="65"/>
      <c r="AM11" s="64"/>
      <c r="AN11" s="64"/>
      <c r="AO11" s="64"/>
      <c r="AP11" s="45"/>
      <c r="AQ11" s="64"/>
      <c r="AR11" s="65"/>
      <c r="AS11" s="64"/>
      <c r="AT11" s="64"/>
      <c r="AU11" s="64"/>
      <c r="AV11" s="45"/>
      <c r="AW11" s="66"/>
      <c r="AX11" s="64"/>
      <c r="AY11" s="64"/>
      <c r="AZ11" s="64"/>
      <c r="BA11" s="67"/>
      <c r="BB11" s="64"/>
      <c r="BC11" s="66"/>
      <c r="BD11" s="64"/>
      <c r="BE11" s="64"/>
      <c r="BF11" s="64"/>
      <c r="BG11" s="67"/>
      <c r="BH11" s="64"/>
      <c r="BI11" s="64"/>
      <c r="BJ11" s="65"/>
      <c r="BK11" s="64"/>
      <c r="BL11" s="64"/>
      <c r="BM11" s="64"/>
      <c r="BN11" s="45"/>
      <c r="BO11" s="64"/>
      <c r="BP11" s="65"/>
      <c r="BQ11" s="64"/>
      <c r="BR11" s="64"/>
      <c r="BS11" s="67"/>
      <c r="BT11" s="73">
        <f t="shared" si="1"/>
        <v>1</v>
      </c>
      <c r="BU11" s="70">
        <v>57.3</v>
      </c>
      <c r="BV11" s="70">
        <f t="shared" si="2"/>
        <v>42.7</v>
      </c>
      <c r="BW11" s="70">
        <f t="shared" si="3"/>
        <v>14.599999999999994</v>
      </c>
      <c r="BX11" s="72"/>
      <c r="BY11" s="73"/>
      <c r="BZ11" s="74"/>
      <c r="CA11" s="64"/>
      <c r="CB11" s="64"/>
      <c r="CC11" s="64"/>
      <c r="CD11" s="64"/>
      <c r="CE11" s="72">
        <f t="shared" si="4"/>
        <v>1</v>
      </c>
      <c r="CF11" s="70">
        <v>57.1</v>
      </c>
      <c r="CG11" s="70">
        <f t="shared" si="5"/>
        <v>42.9</v>
      </c>
      <c r="CH11" s="70">
        <f t="shared" si="6"/>
        <v>14.200000000000003</v>
      </c>
      <c r="CI11" s="72"/>
      <c r="CJ11" s="73"/>
      <c r="CK11" s="73"/>
      <c r="CL11" s="65"/>
      <c r="CM11" s="64"/>
      <c r="CN11" s="64"/>
      <c r="CO11" s="64"/>
      <c r="CP11" s="64"/>
      <c r="CQ11" s="92">
        <f t="shared" si="7"/>
        <v>1</v>
      </c>
      <c r="CR11" s="70">
        <v>57.5</v>
      </c>
      <c r="CS11" s="70">
        <f t="shared" si="8"/>
        <v>42.5</v>
      </c>
      <c r="CT11" s="70">
        <f t="shared" si="9"/>
        <v>15</v>
      </c>
      <c r="CU11" s="42"/>
      <c r="CV11" s="16"/>
      <c r="CW11" s="16"/>
      <c r="CX11" s="65"/>
      <c r="CY11" s="64"/>
      <c r="CZ11" s="64"/>
      <c r="DA11" s="64"/>
      <c r="DB11" s="92">
        <f t="shared" si="10"/>
        <v>1</v>
      </c>
      <c r="DC11" s="70">
        <v>63.2</v>
      </c>
      <c r="DD11" s="70">
        <f t="shared" si="11"/>
        <v>36.799999999999997</v>
      </c>
      <c r="DE11" s="70">
        <f t="shared" si="12"/>
        <v>26.400000000000006</v>
      </c>
      <c r="DF11" s="42"/>
      <c r="DG11" s="16"/>
      <c r="DH11" s="16"/>
      <c r="DI11" s="65"/>
      <c r="DJ11" s="64"/>
      <c r="DK11" s="64"/>
      <c r="DL11" s="64"/>
      <c r="DM11" s="64"/>
      <c r="DN11" s="92">
        <f t="shared" si="13"/>
        <v>1</v>
      </c>
      <c r="DO11" s="70">
        <v>65.099999999999994</v>
      </c>
      <c r="DP11" s="70">
        <f t="shared" si="14"/>
        <v>34.900000000000006</v>
      </c>
      <c r="DQ11" s="70">
        <f t="shared" si="15"/>
        <v>30.199999999999989</v>
      </c>
      <c r="DR11" s="42"/>
      <c r="DS11" s="16"/>
      <c r="DT11" s="46"/>
      <c r="DU11" s="64"/>
      <c r="DV11" s="64"/>
      <c r="DW11" s="64"/>
      <c r="DX11" s="64"/>
      <c r="DY11" s="45">
        <f t="shared" si="16"/>
        <v>1</v>
      </c>
      <c r="DZ11" s="64">
        <v>59.4</v>
      </c>
      <c r="EA11" s="77">
        <f t="shared" si="17"/>
        <v>40.6</v>
      </c>
      <c r="EB11" s="77">
        <f t="shared" si="18"/>
        <v>18.799999999999997</v>
      </c>
      <c r="EC11" s="45"/>
      <c r="ED11" s="297"/>
      <c r="EE11" s="66"/>
      <c r="EF11" s="68"/>
      <c r="EG11" s="68"/>
      <c r="EH11" s="68"/>
      <c r="EI11" s="68"/>
      <c r="EJ11" s="68"/>
      <c r="EK11" s="45">
        <f t="shared" si="19"/>
        <v>1</v>
      </c>
      <c r="EL11" s="64">
        <v>59.3</v>
      </c>
      <c r="EM11" s="77">
        <f t="shared" si="20"/>
        <v>40.700000000000003</v>
      </c>
      <c r="EN11" s="77">
        <f t="shared" si="21"/>
        <v>18.599999999999994</v>
      </c>
      <c r="EO11" s="45"/>
      <c r="EP11" s="297"/>
      <c r="EQ11" s="64"/>
      <c r="ER11" s="65"/>
      <c r="ES11" s="64"/>
      <c r="ET11" s="64"/>
      <c r="EU11" s="130"/>
      <c r="EV11" s="64"/>
      <c r="EW11" s="45">
        <f t="shared" si="22"/>
        <v>1</v>
      </c>
      <c r="EX11" s="64">
        <v>63.5</v>
      </c>
      <c r="EY11" s="77">
        <f t="shared" si="23"/>
        <v>36.5</v>
      </c>
      <c r="EZ11" s="77">
        <f t="shared" si="24"/>
        <v>27</v>
      </c>
      <c r="FA11" s="45"/>
      <c r="FB11" s="297"/>
      <c r="FC11" s="66"/>
      <c r="FD11" s="68"/>
      <c r="FE11" s="68"/>
      <c r="FF11" s="68"/>
      <c r="FG11" s="68"/>
      <c r="FH11" s="45">
        <f t="shared" si="25"/>
        <v>1</v>
      </c>
      <c r="FI11" s="64">
        <v>58.5</v>
      </c>
      <c r="FJ11" s="77">
        <f t="shared" si="26"/>
        <v>41.5</v>
      </c>
      <c r="FK11" s="77">
        <f t="shared" si="27"/>
        <v>17</v>
      </c>
      <c r="FL11" s="45"/>
      <c r="FM11" s="297"/>
      <c r="FN11" s="66"/>
      <c r="FO11" s="68"/>
      <c r="FP11" s="68"/>
      <c r="FQ11" s="68"/>
      <c r="FR11" s="68"/>
      <c r="FS11" s="45">
        <f t="shared" si="28"/>
        <v>1</v>
      </c>
      <c r="FT11" s="64">
        <v>68.8</v>
      </c>
      <c r="FU11" s="77">
        <f t="shared" si="29"/>
        <v>31.200000000000003</v>
      </c>
      <c r="FV11" s="77">
        <f t="shared" si="30"/>
        <v>37.599999999999994</v>
      </c>
      <c r="FW11" s="45"/>
      <c r="FX11" s="297"/>
      <c r="FY11" s="66"/>
      <c r="FZ11" s="68"/>
      <c r="GA11" s="68"/>
      <c r="GB11" s="68"/>
      <c r="GC11" s="68"/>
      <c r="GD11" s="45">
        <f t="shared" si="31"/>
        <v>1</v>
      </c>
      <c r="GE11" s="64">
        <v>65.2</v>
      </c>
      <c r="GF11" s="77">
        <f t="shared" si="32"/>
        <v>34.799999999999997</v>
      </c>
      <c r="GG11" s="77">
        <f t="shared" si="33"/>
        <v>30.400000000000006</v>
      </c>
      <c r="GH11" s="45"/>
      <c r="GI11" s="297"/>
      <c r="GJ11" s="66"/>
      <c r="GK11" s="65"/>
      <c r="GL11" s="64"/>
      <c r="GM11" s="64"/>
      <c r="GN11" s="64"/>
      <c r="GO11" s="45">
        <f t="shared" si="34"/>
        <v>1</v>
      </c>
      <c r="GP11" s="64">
        <v>56.2</v>
      </c>
      <c r="GQ11" s="77">
        <f t="shared" si="35"/>
        <v>43.8</v>
      </c>
      <c r="GR11" s="77">
        <f t="shared" si="36"/>
        <v>12.400000000000006</v>
      </c>
      <c r="GS11" s="45"/>
      <c r="GT11" s="297"/>
      <c r="GU11" s="66"/>
      <c r="GV11" s="65"/>
      <c r="GW11" s="64"/>
      <c r="GX11" s="64"/>
      <c r="GY11" s="64"/>
      <c r="GZ11" s="45">
        <f t="shared" si="37"/>
        <v>1</v>
      </c>
      <c r="HA11" s="64">
        <v>88.7</v>
      </c>
      <c r="HB11" s="77">
        <f t="shared" si="38"/>
        <v>11.299999999999997</v>
      </c>
      <c r="HC11" s="77">
        <f t="shared" si="39"/>
        <v>77.400000000000006</v>
      </c>
      <c r="HD11" s="45"/>
      <c r="HE11" s="297"/>
      <c r="HF11" s="66"/>
      <c r="HG11" s="68"/>
      <c r="HH11" s="68"/>
      <c r="HI11" s="68"/>
      <c r="HK11" s="68"/>
      <c r="HL11" s="45">
        <f t="shared" si="40"/>
        <v>1</v>
      </c>
      <c r="HM11" s="64">
        <v>65.7</v>
      </c>
      <c r="HN11" s="77">
        <f t="shared" si="41"/>
        <v>34.299999999999997</v>
      </c>
      <c r="HO11" s="64"/>
      <c r="HP11" s="45"/>
      <c r="HQ11" s="297"/>
      <c r="HR11" s="66"/>
      <c r="HS11" s="65"/>
      <c r="HT11" s="64"/>
      <c r="HU11" s="64"/>
      <c r="HV11" s="64"/>
      <c r="HW11" s="45">
        <f t="shared" si="42"/>
        <v>1</v>
      </c>
      <c r="HX11" s="64">
        <v>55</v>
      </c>
      <c r="HY11" s="77">
        <f t="shared" si="43"/>
        <v>45</v>
      </c>
      <c r="HZ11" s="77">
        <f t="shared" si="44"/>
        <v>10</v>
      </c>
      <c r="IA11" s="45"/>
      <c r="IB11" s="297"/>
      <c r="IC11" s="66"/>
      <c r="ID11" s="68"/>
      <c r="IE11" s="68"/>
      <c r="IF11" s="68"/>
      <c r="IG11" s="68"/>
      <c r="IH11" s="45">
        <f t="shared" si="45"/>
        <v>1</v>
      </c>
      <c r="II11" s="64">
        <v>59.4</v>
      </c>
      <c r="IJ11" s="77">
        <f t="shared" si="46"/>
        <v>40.6</v>
      </c>
      <c r="IK11" s="77">
        <f t="shared" si="47"/>
        <v>18.799999999999997</v>
      </c>
      <c r="IL11" s="45"/>
      <c r="IM11" s="297"/>
      <c r="IN11" s="66"/>
      <c r="IO11" s="65"/>
      <c r="IP11" s="64"/>
      <c r="IQ11" s="64"/>
      <c r="IR11" s="64"/>
      <c r="IS11" s="45">
        <f t="shared" si="48"/>
        <v>1</v>
      </c>
      <c r="IT11" s="64">
        <v>63.4</v>
      </c>
      <c r="IU11" s="77">
        <f t="shared" si="49"/>
        <v>36.6</v>
      </c>
      <c r="IV11" s="77">
        <f t="shared" si="50"/>
        <v>26.799999999999997</v>
      </c>
      <c r="IW11" s="45"/>
      <c r="IX11" s="297"/>
      <c r="IY11" s="66"/>
      <c r="IZ11" s="68"/>
      <c r="JA11" s="68"/>
      <c r="JB11" s="68"/>
      <c r="JC11" s="68"/>
      <c r="JD11" s="45">
        <f t="shared" si="51"/>
        <v>1</v>
      </c>
      <c r="JE11" s="64">
        <v>62.6</v>
      </c>
      <c r="JF11" s="77">
        <f t="shared" si="52"/>
        <v>37.4</v>
      </c>
      <c r="JG11" s="77">
        <f t="shared" si="53"/>
        <v>25.200000000000003</v>
      </c>
      <c r="JH11" s="45"/>
      <c r="JI11" s="297"/>
      <c r="JJ11" s="66"/>
      <c r="JK11" s="65"/>
      <c r="JL11" s="64"/>
      <c r="JM11" s="64"/>
      <c r="JN11" s="64"/>
      <c r="JO11" s="45">
        <f t="shared" si="54"/>
        <v>1</v>
      </c>
      <c r="JP11" s="64">
        <v>63.9</v>
      </c>
      <c r="JQ11" s="77">
        <f t="shared" si="55"/>
        <v>36.1</v>
      </c>
      <c r="JR11" s="77">
        <f t="shared" si="56"/>
        <v>27.799999999999997</v>
      </c>
      <c r="JS11" s="45"/>
      <c r="JT11" s="297"/>
      <c r="JU11" s="66"/>
      <c r="JV11" s="68"/>
      <c r="JW11" s="68"/>
      <c r="JX11" s="68"/>
      <c r="JY11" s="68"/>
      <c r="JZ11" s="45">
        <f t="shared" si="57"/>
        <v>1</v>
      </c>
      <c r="KA11" s="64">
        <v>62.6</v>
      </c>
      <c r="KB11" s="77">
        <f t="shared" si="58"/>
        <v>37.4</v>
      </c>
      <c r="KC11" s="77">
        <f t="shared" si="59"/>
        <v>-19.600000000000001</v>
      </c>
      <c r="KD11" s="45"/>
      <c r="KE11" s="297"/>
      <c r="KF11" s="66"/>
      <c r="KG11" s="65"/>
      <c r="KH11" s="64"/>
      <c r="KI11" s="64"/>
      <c r="KJ11" s="64"/>
      <c r="KK11" s="45">
        <f t="shared" si="60"/>
        <v>1</v>
      </c>
      <c r="KL11" s="64">
        <v>83</v>
      </c>
      <c r="KM11" s="77">
        <f t="shared" si="61"/>
        <v>17</v>
      </c>
      <c r="KN11" s="77">
        <f t="shared" si="62"/>
        <v>66</v>
      </c>
      <c r="KO11" s="45"/>
      <c r="KP11" s="297"/>
      <c r="KQ11" s="66"/>
      <c r="KR11" s="68"/>
      <c r="KS11" s="68"/>
      <c r="KT11" s="68"/>
      <c r="KU11" s="68"/>
      <c r="KV11" s="45">
        <f t="shared" si="63"/>
        <v>1</v>
      </c>
      <c r="KW11" s="64">
        <v>68.7</v>
      </c>
      <c r="KX11" s="77">
        <f t="shared" si="64"/>
        <v>31.299999999999997</v>
      </c>
      <c r="KY11" s="77">
        <f t="shared" si="65"/>
        <v>37.400000000000006</v>
      </c>
      <c r="KZ11" s="45"/>
      <c r="LA11" s="297"/>
      <c r="LB11" s="66"/>
      <c r="LC11" s="65"/>
      <c r="LD11" s="64"/>
      <c r="LE11" s="64"/>
      <c r="LF11" s="130"/>
      <c r="LG11" s="64"/>
      <c r="LH11" s="45">
        <f t="shared" si="66"/>
        <v>1</v>
      </c>
      <c r="LI11" s="64">
        <v>74.3</v>
      </c>
      <c r="LJ11" s="77">
        <f t="shared" si="67"/>
        <v>25.700000000000003</v>
      </c>
      <c r="LK11" s="77">
        <f t="shared" si="68"/>
        <v>48.599999999999994</v>
      </c>
      <c r="LL11" s="294"/>
      <c r="LM11" s="294"/>
      <c r="LN11" s="413"/>
      <c r="LO11" s="68"/>
      <c r="LP11" s="68"/>
      <c r="LQ11" s="68"/>
      <c r="LR11" s="68"/>
      <c r="LS11" s="45">
        <f t="shared" si="69"/>
        <v>1</v>
      </c>
      <c r="LT11" s="64">
        <v>70</v>
      </c>
      <c r="LU11" s="77">
        <f t="shared" si="70"/>
        <v>30</v>
      </c>
      <c r="LV11" s="77">
        <f t="shared" si="71"/>
        <v>40</v>
      </c>
      <c r="LW11" s="51"/>
      <c r="LX11" s="48"/>
      <c r="LY11" s="66"/>
      <c r="LZ11" s="65"/>
      <c r="MA11" s="64"/>
      <c r="MB11" s="64"/>
      <c r="MC11" s="130"/>
      <c r="MD11" s="64"/>
      <c r="ME11" s="45">
        <f t="shared" si="72"/>
        <v>1</v>
      </c>
      <c r="MF11" s="64">
        <v>73.599999999999994</v>
      </c>
      <c r="MG11" s="77">
        <f t="shared" si="73"/>
        <v>26.400000000000006</v>
      </c>
      <c r="MH11" s="77">
        <f t="shared" si="74"/>
        <v>47.199999999999989</v>
      </c>
      <c r="MI11" s="45"/>
      <c r="MJ11" s="297"/>
      <c r="MK11" s="66"/>
      <c r="ML11" s="65"/>
      <c r="MM11" s="64"/>
      <c r="MN11" s="64"/>
      <c r="MO11" s="64"/>
      <c r="MP11" s="45">
        <f t="shared" si="75"/>
        <v>1</v>
      </c>
      <c r="MQ11" s="64">
        <v>71.5</v>
      </c>
      <c r="MR11" s="77">
        <f t="shared" si="76"/>
        <v>28.5</v>
      </c>
      <c r="MS11" s="77">
        <f t="shared" si="77"/>
        <v>43</v>
      </c>
      <c r="MT11" s="51"/>
      <c r="MU11" s="48"/>
      <c r="MV11" s="66"/>
      <c r="MW11" s="68"/>
      <c r="MX11" s="68"/>
      <c r="MY11" s="68"/>
      <c r="MZ11" s="68"/>
      <c r="NA11" s="68"/>
    </row>
    <row r="12" spans="1:365" x14ac:dyDescent="0.25">
      <c r="A12" s="4">
        <v>41777</v>
      </c>
      <c r="B12" s="371" t="s">
        <v>126</v>
      </c>
      <c r="C12" s="371"/>
      <c r="D12" s="28">
        <v>1</v>
      </c>
      <c r="E12" s="29"/>
      <c r="F12" s="6"/>
      <c r="G12" s="18"/>
      <c r="H12" s="63">
        <v>0</v>
      </c>
      <c r="I12" s="70">
        <v>23.7</v>
      </c>
      <c r="J12" s="70">
        <v>76.3</v>
      </c>
      <c r="K12" s="70">
        <f t="shared" ref="K12:K24" si="78">I12-J12</f>
        <v>-52.599999999999994</v>
      </c>
      <c r="L12" s="18" t="s">
        <v>53</v>
      </c>
      <c r="M12" s="66">
        <v>1</v>
      </c>
      <c r="N12" s="65"/>
      <c r="O12" s="64"/>
      <c r="P12" s="64"/>
      <c r="Q12" s="67"/>
      <c r="R12" s="64"/>
      <c r="S12" s="64"/>
      <c r="T12" s="65"/>
      <c r="U12" s="64"/>
      <c r="V12" s="64"/>
      <c r="W12" s="67"/>
      <c r="X12" s="64"/>
      <c r="Y12" s="64"/>
      <c r="Z12" s="134"/>
      <c r="AA12" s="135"/>
      <c r="AB12" s="135"/>
      <c r="AC12" s="150"/>
      <c r="AD12" s="135"/>
      <c r="AE12" s="135"/>
      <c r="AF12" s="65"/>
      <c r="AG12" s="64"/>
      <c r="AH12" s="64"/>
      <c r="AI12" s="64"/>
      <c r="AJ12" s="45"/>
      <c r="AK12" s="64"/>
      <c r="AL12" s="65"/>
      <c r="AM12" s="64"/>
      <c r="AN12" s="64"/>
      <c r="AO12" s="64"/>
      <c r="AP12" s="45"/>
      <c r="AQ12" s="64"/>
      <c r="AR12" s="65"/>
      <c r="AS12" s="64"/>
      <c r="AT12" s="64"/>
      <c r="AU12" s="64"/>
      <c r="AV12" s="45"/>
      <c r="AW12" s="66"/>
      <c r="AX12" s="64"/>
      <c r="AY12" s="64"/>
      <c r="AZ12" s="64"/>
      <c r="BA12" s="67"/>
      <c r="BB12" s="64"/>
      <c r="BC12" s="66"/>
      <c r="BD12" s="64"/>
      <c r="BE12" s="64"/>
      <c r="BF12" s="64"/>
      <c r="BG12" s="67"/>
      <c r="BH12" s="64"/>
      <c r="BI12" s="64"/>
      <c r="BJ12" s="65"/>
      <c r="BK12" s="64"/>
      <c r="BL12" s="64"/>
      <c r="BM12" s="64"/>
      <c r="BN12" s="45"/>
      <c r="BO12" s="64"/>
      <c r="BP12" s="65">
        <v>1</v>
      </c>
      <c r="BQ12" s="64"/>
      <c r="BR12" s="64"/>
      <c r="BS12" s="67"/>
      <c r="BT12" s="73">
        <f t="shared" si="1"/>
        <v>0</v>
      </c>
      <c r="BU12" s="70">
        <v>25.3</v>
      </c>
      <c r="BV12" s="70">
        <f t="shared" si="2"/>
        <v>74.7</v>
      </c>
      <c r="BW12" s="70">
        <f t="shared" si="3"/>
        <v>-49.400000000000006</v>
      </c>
      <c r="BX12" s="72">
        <v>1</v>
      </c>
      <c r="BY12" s="73">
        <v>1</v>
      </c>
      <c r="BZ12" s="74">
        <v>1</v>
      </c>
      <c r="CA12" s="64"/>
      <c r="CB12" s="64"/>
      <c r="CC12" s="64">
        <v>1</v>
      </c>
      <c r="CD12" s="64"/>
      <c r="CE12" s="72">
        <f t="shared" si="4"/>
        <v>0</v>
      </c>
      <c r="CF12" s="70">
        <v>23.8</v>
      </c>
      <c r="CG12" s="70">
        <f t="shared" si="5"/>
        <v>76.2</v>
      </c>
      <c r="CH12" s="70">
        <f t="shared" si="6"/>
        <v>-52.400000000000006</v>
      </c>
      <c r="CI12" s="72"/>
      <c r="CJ12" s="73"/>
      <c r="CK12" s="73"/>
      <c r="CL12" s="65"/>
      <c r="CM12" s="64"/>
      <c r="CN12" s="64">
        <v>1</v>
      </c>
      <c r="CO12" s="64"/>
      <c r="CP12" s="64"/>
      <c r="CQ12" s="92">
        <f t="shared" si="7"/>
        <v>0</v>
      </c>
      <c r="CR12" s="70">
        <v>18.2</v>
      </c>
      <c r="CS12" s="70">
        <f t="shared" si="8"/>
        <v>81.8</v>
      </c>
      <c r="CT12" s="70">
        <f t="shared" si="9"/>
        <v>-63.599999999999994</v>
      </c>
      <c r="CU12" s="42"/>
      <c r="CV12" s="16"/>
      <c r="CW12" s="16"/>
      <c r="CX12" s="65"/>
      <c r="CY12" s="64"/>
      <c r="CZ12" s="64">
        <v>1</v>
      </c>
      <c r="DA12" s="64"/>
      <c r="DB12" s="92">
        <f t="shared" si="10"/>
        <v>0</v>
      </c>
      <c r="DC12" s="70">
        <v>17.600000000000001</v>
      </c>
      <c r="DD12" s="70">
        <f t="shared" si="11"/>
        <v>82.4</v>
      </c>
      <c r="DE12" s="70">
        <f t="shared" si="12"/>
        <v>-64.800000000000011</v>
      </c>
      <c r="DF12" s="42"/>
      <c r="DG12" s="16"/>
      <c r="DH12" s="16"/>
      <c r="DI12" s="65"/>
      <c r="DJ12" s="64"/>
      <c r="DK12" s="132">
        <v>1</v>
      </c>
      <c r="DL12" s="64"/>
      <c r="DM12" s="64"/>
      <c r="DN12" s="92">
        <f t="shared" si="13"/>
        <v>0</v>
      </c>
      <c r="DO12" s="70">
        <v>13.6</v>
      </c>
      <c r="DP12" s="70">
        <f t="shared" si="14"/>
        <v>86.4</v>
      </c>
      <c r="DQ12" s="70">
        <f t="shared" si="15"/>
        <v>-72.800000000000011</v>
      </c>
      <c r="DR12" s="42"/>
      <c r="DS12" s="16"/>
      <c r="DT12" s="46"/>
      <c r="DU12" s="64"/>
      <c r="DV12" s="64"/>
      <c r="DW12" s="64"/>
      <c r="DX12" s="64"/>
      <c r="DY12" s="45">
        <f t="shared" si="16"/>
        <v>0</v>
      </c>
      <c r="DZ12" s="64">
        <v>13.9</v>
      </c>
      <c r="EA12" s="77">
        <f t="shared" si="17"/>
        <v>86.1</v>
      </c>
      <c r="EB12" s="77">
        <f t="shared" si="18"/>
        <v>-72.199999999999989</v>
      </c>
      <c r="EC12" s="45"/>
      <c r="ED12" s="297"/>
      <c r="EE12" s="66"/>
      <c r="EF12" s="68"/>
      <c r="EG12" s="68"/>
      <c r="EH12" s="68"/>
      <c r="EI12" s="68"/>
      <c r="EJ12" s="68"/>
      <c r="EK12" s="45">
        <f t="shared" si="19"/>
        <v>0</v>
      </c>
      <c r="EL12" s="64">
        <v>12.8</v>
      </c>
      <c r="EM12" s="77">
        <f t="shared" si="20"/>
        <v>87.2</v>
      </c>
      <c r="EN12" s="77">
        <f t="shared" si="21"/>
        <v>-74.400000000000006</v>
      </c>
      <c r="EO12" s="45"/>
      <c r="EP12" s="297"/>
      <c r="EQ12" s="64"/>
      <c r="ER12" s="65"/>
      <c r="ES12" s="64"/>
      <c r="ET12" s="64"/>
      <c r="EU12" s="130"/>
      <c r="EV12" s="64"/>
      <c r="EW12" s="45">
        <f t="shared" si="22"/>
        <v>0</v>
      </c>
      <c r="EX12" s="64">
        <v>17.7</v>
      </c>
      <c r="EY12" s="77">
        <f t="shared" si="23"/>
        <v>82.3</v>
      </c>
      <c r="EZ12" s="77">
        <f t="shared" si="24"/>
        <v>-64.599999999999994</v>
      </c>
      <c r="FA12" s="45"/>
      <c r="FB12" s="297"/>
      <c r="FC12" s="66"/>
      <c r="FD12" s="68"/>
      <c r="FE12" s="68"/>
      <c r="FF12" s="68"/>
      <c r="FG12" s="68"/>
      <c r="FH12" s="45">
        <f t="shared" si="25"/>
        <v>0</v>
      </c>
      <c r="FI12" s="64">
        <v>15.8</v>
      </c>
      <c r="FJ12" s="77">
        <f t="shared" si="26"/>
        <v>84.2</v>
      </c>
      <c r="FK12" s="77">
        <f t="shared" si="27"/>
        <v>-68.400000000000006</v>
      </c>
      <c r="FL12" s="45"/>
      <c r="FM12" s="297"/>
      <c r="FN12" s="66"/>
      <c r="FO12" s="68"/>
      <c r="FP12" s="68"/>
      <c r="FQ12" s="68"/>
      <c r="FR12" s="68"/>
      <c r="FS12" s="45">
        <f t="shared" si="28"/>
        <v>0</v>
      </c>
      <c r="FT12" s="64">
        <v>24.9</v>
      </c>
      <c r="FU12" s="77">
        <f t="shared" si="29"/>
        <v>75.099999999999994</v>
      </c>
      <c r="FV12" s="77">
        <f t="shared" si="30"/>
        <v>-50.199999999999996</v>
      </c>
      <c r="FW12" s="45"/>
      <c r="FX12" s="297"/>
      <c r="FY12" s="66"/>
      <c r="FZ12" s="68"/>
      <c r="GA12" s="68"/>
      <c r="GB12" s="68"/>
      <c r="GC12" s="68"/>
      <c r="GD12" s="45">
        <f t="shared" si="31"/>
        <v>0</v>
      </c>
      <c r="GE12" s="64">
        <v>22.3</v>
      </c>
      <c r="GF12" s="77">
        <f t="shared" si="32"/>
        <v>77.7</v>
      </c>
      <c r="GG12" s="77">
        <f t="shared" si="33"/>
        <v>-55.400000000000006</v>
      </c>
      <c r="GH12" s="45"/>
      <c r="GI12" s="297"/>
      <c r="GJ12" s="66"/>
      <c r="GK12" s="65"/>
      <c r="GL12" s="64"/>
      <c r="GM12" s="64"/>
      <c r="GN12" s="64"/>
      <c r="GO12" s="45">
        <f t="shared" si="34"/>
        <v>0</v>
      </c>
      <c r="GP12" s="64">
        <v>37.700000000000003</v>
      </c>
      <c r="GQ12" s="77">
        <f t="shared" si="35"/>
        <v>62.3</v>
      </c>
      <c r="GR12" s="77">
        <f t="shared" si="36"/>
        <v>-24.599999999999994</v>
      </c>
      <c r="GS12" s="45"/>
      <c r="GT12" s="297"/>
      <c r="GU12" s="66"/>
      <c r="GV12" s="65"/>
      <c r="GW12" s="64"/>
      <c r="GX12" s="64">
        <v>2</v>
      </c>
      <c r="GY12" s="64"/>
      <c r="GZ12" s="45">
        <f t="shared" si="37"/>
        <v>1</v>
      </c>
      <c r="HA12" s="64">
        <v>61.7</v>
      </c>
      <c r="HB12" s="77">
        <f t="shared" si="38"/>
        <v>38.299999999999997</v>
      </c>
      <c r="HC12" s="77">
        <f t="shared" si="39"/>
        <v>23.400000000000006</v>
      </c>
      <c r="HD12" s="45"/>
      <c r="HE12" s="297"/>
      <c r="HF12" s="66"/>
      <c r="HG12" s="68"/>
      <c r="HH12" s="68"/>
      <c r="HI12" s="68"/>
      <c r="HK12" s="68"/>
      <c r="HL12" s="45">
        <f t="shared" si="40"/>
        <v>0</v>
      </c>
      <c r="HM12" s="64">
        <v>25.5</v>
      </c>
      <c r="HN12" s="77">
        <f t="shared" si="41"/>
        <v>74.5</v>
      </c>
      <c r="HO12" s="64"/>
      <c r="HP12" s="45"/>
      <c r="HQ12" s="297"/>
      <c r="HR12" s="66"/>
      <c r="HS12" s="65"/>
      <c r="HT12" s="64"/>
      <c r="HU12" s="64"/>
      <c r="HV12" s="64"/>
      <c r="HW12" s="45">
        <f t="shared" si="42"/>
        <v>0</v>
      </c>
      <c r="HX12" s="64">
        <v>18.600000000000001</v>
      </c>
      <c r="HY12" s="77">
        <f t="shared" si="43"/>
        <v>81.400000000000006</v>
      </c>
      <c r="HZ12" s="77">
        <f t="shared" si="44"/>
        <v>-62.800000000000004</v>
      </c>
      <c r="IA12" s="45"/>
      <c r="IB12" s="297"/>
      <c r="IC12" s="66"/>
      <c r="ID12" s="68"/>
      <c r="IE12" s="68"/>
      <c r="IF12" s="68"/>
      <c r="IG12" s="68"/>
      <c r="IH12" s="45">
        <f t="shared" si="45"/>
        <v>0</v>
      </c>
      <c r="II12" s="64">
        <v>12.1</v>
      </c>
      <c r="IJ12" s="77">
        <f t="shared" si="46"/>
        <v>87.9</v>
      </c>
      <c r="IK12" s="77">
        <f t="shared" si="47"/>
        <v>-75.800000000000011</v>
      </c>
      <c r="IL12" s="45"/>
      <c r="IM12" s="297"/>
      <c r="IN12" s="66"/>
      <c r="IO12" s="65"/>
      <c r="IP12" s="64"/>
      <c r="IQ12" s="64"/>
      <c r="IR12" s="64"/>
      <c r="IS12" s="45">
        <f t="shared" si="48"/>
        <v>0</v>
      </c>
      <c r="IT12" s="64">
        <v>18.3</v>
      </c>
      <c r="IU12" s="77">
        <f t="shared" si="49"/>
        <v>81.7</v>
      </c>
      <c r="IV12" s="77">
        <f t="shared" si="50"/>
        <v>-63.400000000000006</v>
      </c>
      <c r="IW12" s="45"/>
      <c r="IX12" s="297"/>
      <c r="IY12" s="66"/>
      <c r="IZ12" s="68"/>
      <c r="JA12" s="68"/>
      <c r="JB12" s="68"/>
      <c r="JC12" s="68"/>
      <c r="JD12" s="45">
        <f t="shared" si="51"/>
        <v>0</v>
      </c>
      <c r="JE12" s="64">
        <v>18.2</v>
      </c>
      <c r="JF12" s="77">
        <f t="shared" si="52"/>
        <v>81.8</v>
      </c>
      <c r="JG12" s="77">
        <f t="shared" si="53"/>
        <v>-63.599999999999994</v>
      </c>
      <c r="JH12" s="45"/>
      <c r="JI12" s="297"/>
      <c r="JJ12" s="66"/>
      <c r="JK12" s="65"/>
      <c r="JL12" s="64"/>
      <c r="JM12" s="64"/>
      <c r="JN12" s="64"/>
      <c r="JO12" s="45">
        <f t="shared" si="54"/>
        <v>0</v>
      </c>
      <c r="JP12" s="64">
        <v>19.2</v>
      </c>
      <c r="JQ12" s="77">
        <f t="shared" si="55"/>
        <v>80.8</v>
      </c>
      <c r="JR12" s="77">
        <f t="shared" si="56"/>
        <v>-61.599999999999994</v>
      </c>
      <c r="JS12" s="45"/>
      <c r="JT12" s="297"/>
      <c r="JU12" s="66"/>
      <c r="JV12" s="68"/>
      <c r="JW12" s="68"/>
      <c r="JX12" s="68"/>
      <c r="JY12" s="68"/>
      <c r="JZ12" s="45">
        <f t="shared" si="57"/>
        <v>0</v>
      </c>
      <c r="KA12" s="64">
        <v>17.8</v>
      </c>
      <c r="KB12" s="77">
        <f t="shared" si="58"/>
        <v>82.2</v>
      </c>
      <c r="KC12" s="77">
        <f t="shared" si="59"/>
        <v>-26.599999999999998</v>
      </c>
      <c r="KD12" s="45"/>
      <c r="KE12" s="297"/>
      <c r="KF12" s="66"/>
      <c r="KG12" s="65"/>
      <c r="KH12" s="64"/>
      <c r="KI12" s="64"/>
      <c r="KJ12" s="64"/>
      <c r="KK12" s="45">
        <f t="shared" si="60"/>
        <v>0</v>
      </c>
      <c r="KL12" s="64">
        <v>32</v>
      </c>
      <c r="KM12" s="77">
        <f t="shared" si="61"/>
        <v>68</v>
      </c>
      <c r="KN12" s="77">
        <f t="shared" si="62"/>
        <v>-36</v>
      </c>
      <c r="KO12" s="45"/>
      <c r="KP12" s="297"/>
      <c r="KQ12" s="66"/>
      <c r="KR12" s="68"/>
      <c r="KS12" s="68"/>
      <c r="KT12" s="68"/>
      <c r="KU12" s="68"/>
      <c r="KV12" s="45">
        <f t="shared" si="63"/>
        <v>0</v>
      </c>
      <c r="KW12" s="64">
        <v>28.5</v>
      </c>
      <c r="KX12" s="77">
        <f t="shared" si="64"/>
        <v>71.5</v>
      </c>
      <c r="KY12" s="77">
        <f t="shared" si="65"/>
        <v>-43</v>
      </c>
      <c r="KZ12" s="45"/>
      <c r="LA12" s="297"/>
      <c r="LB12" s="66"/>
      <c r="LC12" s="65"/>
      <c r="LD12" s="64"/>
      <c r="LE12" s="130"/>
      <c r="LF12" s="130">
        <v>1</v>
      </c>
      <c r="LG12" s="64"/>
      <c r="LH12" s="45">
        <f t="shared" si="66"/>
        <v>0</v>
      </c>
      <c r="LI12" s="64">
        <v>18</v>
      </c>
      <c r="LJ12" s="77">
        <f t="shared" si="67"/>
        <v>82</v>
      </c>
      <c r="LK12" s="77">
        <f t="shared" si="68"/>
        <v>-64</v>
      </c>
      <c r="LL12" s="294"/>
      <c r="LM12" s="294"/>
      <c r="LN12" s="413"/>
      <c r="LO12" s="68"/>
      <c r="LP12" s="68"/>
      <c r="LQ12" s="68"/>
      <c r="LR12" s="68"/>
      <c r="LS12" s="45">
        <f t="shared" si="69"/>
        <v>0</v>
      </c>
      <c r="LT12" s="64">
        <v>31.9</v>
      </c>
      <c r="LU12" s="77">
        <f t="shared" si="70"/>
        <v>68.099999999999994</v>
      </c>
      <c r="LV12" s="77">
        <f t="shared" si="71"/>
        <v>-36.199999999999996</v>
      </c>
      <c r="LW12" s="51"/>
      <c r="LX12" s="48"/>
      <c r="LY12" s="66"/>
      <c r="LZ12" s="65"/>
      <c r="MA12" s="64"/>
      <c r="MB12" s="64"/>
      <c r="MC12" s="130"/>
      <c r="MD12" s="64"/>
      <c r="ME12" s="45">
        <f t="shared" si="72"/>
        <v>0</v>
      </c>
      <c r="MF12" s="64">
        <v>34</v>
      </c>
      <c r="MG12" s="77">
        <f t="shared" si="73"/>
        <v>66</v>
      </c>
      <c r="MH12" s="77">
        <f t="shared" si="74"/>
        <v>-32</v>
      </c>
      <c r="MI12" s="45"/>
      <c r="MJ12" s="297"/>
      <c r="MK12" s="66"/>
      <c r="ML12" s="65"/>
      <c r="MM12" s="64"/>
      <c r="MN12" s="64"/>
      <c r="MO12" s="64"/>
      <c r="MP12" s="45">
        <f t="shared" si="75"/>
        <v>0</v>
      </c>
      <c r="MQ12" s="64">
        <v>35.9</v>
      </c>
      <c r="MR12" s="77">
        <f t="shared" si="76"/>
        <v>64.099999999999994</v>
      </c>
      <c r="MS12" s="77">
        <f t="shared" si="77"/>
        <v>-28.199999999999996</v>
      </c>
      <c r="MT12" s="51"/>
      <c r="MU12" s="48"/>
      <c r="MV12" s="66"/>
      <c r="MW12" s="68"/>
      <c r="MX12" s="68"/>
      <c r="MY12" s="68"/>
      <c r="MZ12" s="68"/>
      <c r="NA12" s="68"/>
    </row>
    <row r="13" spans="1:365" x14ac:dyDescent="0.25">
      <c r="A13" s="231">
        <v>41777</v>
      </c>
      <c r="B13" s="379" t="s">
        <v>148</v>
      </c>
      <c r="C13" s="379"/>
      <c r="D13" s="232"/>
      <c r="E13" s="233"/>
      <c r="F13" s="234"/>
      <c r="G13" s="235">
        <v>1</v>
      </c>
      <c r="H13" s="236">
        <v>0</v>
      </c>
      <c r="I13" s="244">
        <v>46.6</v>
      </c>
      <c r="J13" s="244">
        <v>53.4</v>
      </c>
      <c r="K13" s="244">
        <f t="shared" si="78"/>
        <v>-6.7999999999999972</v>
      </c>
      <c r="L13" s="235" t="s">
        <v>52</v>
      </c>
      <c r="M13" s="239">
        <v>0</v>
      </c>
      <c r="N13" s="241"/>
      <c r="O13" s="240"/>
      <c r="P13" s="240"/>
      <c r="Q13" s="242"/>
      <c r="R13" s="240"/>
      <c r="S13" s="240"/>
      <c r="T13" s="241"/>
      <c r="U13" s="240"/>
      <c r="V13" s="240"/>
      <c r="W13" s="242"/>
      <c r="X13" s="240"/>
      <c r="Y13" s="240"/>
      <c r="Z13" s="241"/>
      <c r="AA13" s="240"/>
      <c r="AB13" s="240"/>
      <c r="AC13" s="242"/>
      <c r="AD13" s="240"/>
      <c r="AE13" s="240"/>
      <c r="AF13" s="241"/>
      <c r="AG13" s="240"/>
      <c r="AH13" s="240"/>
      <c r="AI13" s="240"/>
      <c r="AJ13" s="243"/>
      <c r="AK13" s="240"/>
      <c r="AL13" s="241"/>
      <c r="AM13" s="240"/>
      <c r="AN13" s="240"/>
      <c r="AO13" s="240"/>
      <c r="AP13" s="243"/>
      <c r="AQ13" s="240"/>
      <c r="AR13" s="241"/>
      <c r="AS13" s="240"/>
      <c r="AT13" s="240"/>
      <c r="AU13" s="240"/>
      <c r="AV13" s="243"/>
      <c r="AW13" s="239"/>
      <c r="AX13" s="240"/>
      <c r="AY13" s="240"/>
      <c r="AZ13" s="240"/>
      <c r="BA13" s="242"/>
      <c r="BB13" s="240"/>
      <c r="BC13" s="239"/>
      <c r="BD13" s="240"/>
      <c r="BE13" s="240"/>
      <c r="BF13" s="240"/>
      <c r="BG13" s="242"/>
      <c r="BH13" s="240"/>
      <c r="BI13" s="240"/>
      <c r="BJ13" s="241"/>
      <c r="BK13" s="240"/>
      <c r="BL13" s="240"/>
      <c r="BM13" s="240"/>
      <c r="BN13" s="243"/>
      <c r="BO13" s="240"/>
      <c r="BP13" s="241"/>
      <c r="BQ13" s="240"/>
      <c r="BR13" s="240"/>
      <c r="BS13" s="242"/>
      <c r="BT13" s="278">
        <f t="shared" si="1"/>
        <v>0</v>
      </c>
      <c r="BU13" s="244">
        <v>48.7</v>
      </c>
      <c r="BV13" s="244">
        <f t="shared" si="2"/>
        <v>51.3</v>
      </c>
      <c r="BW13" s="244">
        <f t="shared" si="3"/>
        <v>-2.5999999999999943</v>
      </c>
      <c r="BX13" s="245"/>
      <c r="BY13" s="278"/>
      <c r="BZ13" s="246"/>
      <c r="CA13" s="240"/>
      <c r="CB13" s="240"/>
      <c r="CC13" s="240"/>
      <c r="CD13" s="240"/>
      <c r="CE13" s="245">
        <f t="shared" si="4"/>
        <v>0</v>
      </c>
      <c r="CF13" s="244">
        <v>49.1</v>
      </c>
      <c r="CG13" s="244">
        <f t="shared" si="5"/>
        <v>50.9</v>
      </c>
      <c r="CH13" s="244">
        <f t="shared" si="6"/>
        <v>-1.7999999999999972</v>
      </c>
      <c r="CI13" s="245"/>
      <c r="CJ13" s="278"/>
      <c r="CK13" s="278"/>
      <c r="CL13" s="241"/>
      <c r="CM13" s="240"/>
      <c r="CN13" s="240"/>
      <c r="CO13" s="240"/>
      <c r="CP13" s="240"/>
      <c r="CQ13" s="247">
        <f t="shared" si="7"/>
        <v>1</v>
      </c>
      <c r="CR13" s="244">
        <v>54.3</v>
      </c>
      <c r="CS13" s="244">
        <f t="shared" si="8"/>
        <v>45.7</v>
      </c>
      <c r="CT13" s="244">
        <f t="shared" si="9"/>
        <v>8.5999999999999943</v>
      </c>
      <c r="CU13" s="248"/>
      <c r="CV13" s="249"/>
      <c r="CW13" s="249"/>
      <c r="CX13" s="241"/>
      <c r="CY13" s="240"/>
      <c r="CZ13" s="240"/>
      <c r="DA13" s="240"/>
      <c r="DB13" s="247">
        <f t="shared" si="10"/>
        <v>1</v>
      </c>
      <c r="DC13" s="244">
        <v>62.4</v>
      </c>
      <c r="DD13" s="244">
        <f t="shared" si="11"/>
        <v>37.6</v>
      </c>
      <c r="DE13" s="244">
        <f t="shared" si="12"/>
        <v>24.799999999999997</v>
      </c>
      <c r="DF13" s="248"/>
      <c r="DG13" s="249"/>
      <c r="DH13" s="249"/>
      <c r="DI13" s="241"/>
      <c r="DJ13" s="240"/>
      <c r="DK13" s="240"/>
      <c r="DL13" s="240"/>
      <c r="DM13" s="240"/>
      <c r="DN13" s="247">
        <f t="shared" si="13"/>
        <v>1</v>
      </c>
      <c r="DO13" s="244">
        <v>61.5</v>
      </c>
      <c r="DP13" s="244">
        <f t="shared" si="14"/>
        <v>38.5</v>
      </c>
      <c r="DQ13" s="244">
        <f t="shared" si="15"/>
        <v>23</v>
      </c>
      <c r="DR13" s="248"/>
      <c r="DS13" s="249"/>
      <c r="DT13" s="250"/>
      <c r="DU13" s="240"/>
      <c r="DV13" s="240"/>
      <c r="DW13" s="240"/>
      <c r="DX13" s="240"/>
      <c r="DY13" s="243">
        <f t="shared" si="16"/>
        <v>1</v>
      </c>
      <c r="DZ13" s="240">
        <v>63.8</v>
      </c>
      <c r="EA13" s="240">
        <f t="shared" si="17"/>
        <v>36.200000000000003</v>
      </c>
      <c r="EB13" s="240">
        <f t="shared" si="18"/>
        <v>27.599999999999994</v>
      </c>
      <c r="EC13" s="243"/>
      <c r="ED13" s="240"/>
      <c r="EE13" s="239"/>
      <c r="EF13" s="240">
        <v>1</v>
      </c>
      <c r="EG13" s="240"/>
      <c r="EH13" s="240"/>
      <c r="EI13" s="240"/>
      <c r="EJ13" s="240"/>
      <c r="EK13" s="243">
        <f t="shared" si="19"/>
        <v>1</v>
      </c>
      <c r="EL13" s="240">
        <v>68.2</v>
      </c>
      <c r="EM13" s="240">
        <f t="shared" si="20"/>
        <v>31.799999999999997</v>
      </c>
      <c r="EN13" s="240">
        <f t="shared" si="21"/>
        <v>36.400000000000006</v>
      </c>
      <c r="EO13" s="243">
        <v>1</v>
      </c>
      <c r="EP13" s="240">
        <v>1</v>
      </c>
      <c r="EQ13" s="240">
        <v>0</v>
      </c>
      <c r="ER13" s="241"/>
      <c r="ES13" s="240"/>
      <c r="ET13" s="240"/>
      <c r="EU13" s="240"/>
      <c r="EV13" s="240"/>
      <c r="EW13" s="243">
        <f t="shared" si="22"/>
        <v>1</v>
      </c>
      <c r="EX13" s="240">
        <v>59.9</v>
      </c>
      <c r="EY13" s="240">
        <f t="shared" si="23"/>
        <v>40.1</v>
      </c>
      <c r="EZ13" s="240">
        <f t="shared" si="24"/>
        <v>19.799999999999997</v>
      </c>
      <c r="FA13" s="243"/>
      <c r="FB13" s="240"/>
      <c r="FC13" s="239"/>
      <c r="FD13" s="240"/>
      <c r="FE13" s="240"/>
      <c r="FF13" s="240"/>
      <c r="FG13" s="240"/>
      <c r="FH13" s="243">
        <f t="shared" si="25"/>
        <v>1</v>
      </c>
      <c r="FI13" s="240">
        <v>58</v>
      </c>
      <c r="FJ13" s="240">
        <f t="shared" si="26"/>
        <v>42</v>
      </c>
      <c r="FK13" s="240">
        <f t="shared" si="27"/>
        <v>16</v>
      </c>
      <c r="FL13" s="243"/>
      <c r="FM13" s="240"/>
      <c r="FN13" s="239"/>
      <c r="FO13" s="240"/>
      <c r="FP13" s="240"/>
      <c r="FQ13" s="240"/>
      <c r="FR13" s="240"/>
      <c r="FS13" s="243">
        <f t="shared" si="28"/>
        <v>0</v>
      </c>
      <c r="FT13" s="240">
        <v>40.6</v>
      </c>
      <c r="FU13" s="240">
        <f t="shared" si="29"/>
        <v>59.4</v>
      </c>
      <c r="FV13" s="240">
        <f t="shared" si="30"/>
        <v>-18.799999999999997</v>
      </c>
      <c r="FW13" s="243"/>
      <c r="FX13" s="240"/>
      <c r="FY13" s="239"/>
      <c r="FZ13" s="240"/>
      <c r="GA13" s="240"/>
      <c r="GB13" s="240"/>
      <c r="GC13" s="240"/>
      <c r="GD13" s="243">
        <f t="shared" si="31"/>
        <v>1</v>
      </c>
      <c r="GE13" s="240">
        <v>50.3</v>
      </c>
      <c r="GF13" s="240">
        <f t="shared" si="32"/>
        <v>49.7</v>
      </c>
      <c r="GG13" s="240">
        <f t="shared" si="33"/>
        <v>0.59999999999999432</v>
      </c>
      <c r="GH13" s="243"/>
      <c r="GI13" s="240"/>
      <c r="GJ13" s="239"/>
      <c r="GK13" s="241"/>
      <c r="GL13" s="240"/>
      <c r="GM13" s="240"/>
      <c r="GN13" s="240"/>
      <c r="GO13" s="243">
        <f t="shared" si="34"/>
        <v>0</v>
      </c>
      <c r="GP13" s="240">
        <v>32.299999999999997</v>
      </c>
      <c r="GQ13" s="240">
        <f t="shared" si="35"/>
        <v>67.7</v>
      </c>
      <c r="GR13" s="240">
        <f t="shared" si="36"/>
        <v>-35.400000000000006</v>
      </c>
      <c r="GS13" s="243"/>
      <c r="GT13" s="240"/>
      <c r="GU13" s="239"/>
      <c r="GV13" s="241"/>
      <c r="GW13" s="240"/>
      <c r="GX13" s="240"/>
      <c r="GY13" s="240"/>
      <c r="GZ13" s="243">
        <f t="shared" si="37"/>
        <v>0</v>
      </c>
      <c r="HA13" s="240">
        <v>23.6</v>
      </c>
      <c r="HB13" s="240">
        <f t="shared" si="38"/>
        <v>76.400000000000006</v>
      </c>
      <c r="HC13" s="240">
        <f t="shared" si="39"/>
        <v>-52.800000000000004</v>
      </c>
      <c r="HD13" s="243"/>
      <c r="HE13" s="240"/>
      <c r="HF13" s="239"/>
      <c r="HG13" s="240"/>
      <c r="HH13" s="240"/>
      <c r="HI13" s="240"/>
      <c r="HJ13" s="240"/>
      <c r="HK13" s="240"/>
      <c r="HL13" s="243">
        <f t="shared" si="40"/>
        <v>0</v>
      </c>
      <c r="HM13" s="240">
        <v>49.4</v>
      </c>
      <c r="HN13" s="240">
        <f t="shared" si="41"/>
        <v>50.6</v>
      </c>
      <c r="HO13" s="240"/>
      <c r="HP13" s="243"/>
      <c r="HQ13" s="240"/>
      <c r="HR13" s="239"/>
      <c r="HS13" s="241"/>
      <c r="HT13" s="240"/>
      <c r="HU13" s="240"/>
      <c r="HV13" s="240"/>
      <c r="HW13" s="243">
        <f t="shared" si="42"/>
        <v>1</v>
      </c>
      <c r="HX13" s="240">
        <v>51.1</v>
      </c>
      <c r="HY13" s="240">
        <f t="shared" si="43"/>
        <v>48.9</v>
      </c>
      <c r="HZ13" s="240">
        <f t="shared" si="44"/>
        <v>2.2000000000000028</v>
      </c>
      <c r="IA13" s="243"/>
      <c r="IB13" s="240"/>
      <c r="IC13" s="239"/>
      <c r="ID13" s="240"/>
      <c r="IE13" s="240"/>
      <c r="IF13" s="240"/>
      <c r="IG13" s="240"/>
      <c r="IH13" s="243">
        <f t="shared" si="45"/>
        <v>1</v>
      </c>
      <c r="II13" s="240">
        <v>60.8</v>
      </c>
      <c r="IJ13" s="240">
        <f t="shared" si="46"/>
        <v>39.200000000000003</v>
      </c>
      <c r="IK13" s="240">
        <f t="shared" si="47"/>
        <v>21.599999999999994</v>
      </c>
      <c r="IL13" s="243"/>
      <c r="IM13" s="240"/>
      <c r="IN13" s="239"/>
      <c r="IO13" s="241"/>
      <c r="IP13" s="240"/>
      <c r="IQ13" s="240"/>
      <c r="IR13" s="240"/>
      <c r="IS13" s="243">
        <f t="shared" si="48"/>
        <v>1</v>
      </c>
      <c r="IT13" s="240">
        <v>52</v>
      </c>
      <c r="IU13" s="240">
        <f t="shared" si="49"/>
        <v>48</v>
      </c>
      <c r="IV13" s="240">
        <f t="shared" si="50"/>
        <v>4</v>
      </c>
      <c r="IW13" s="243"/>
      <c r="IX13" s="240"/>
      <c r="IY13" s="239"/>
      <c r="IZ13" s="240"/>
      <c r="JA13" s="240"/>
      <c r="JB13" s="240"/>
      <c r="JC13" s="240"/>
      <c r="JD13" s="243">
        <f t="shared" si="51"/>
        <v>1</v>
      </c>
      <c r="JE13" s="240">
        <v>50.7</v>
      </c>
      <c r="JF13" s="240">
        <f t="shared" si="52"/>
        <v>49.3</v>
      </c>
      <c r="JG13" s="240">
        <f t="shared" si="53"/>
        <v>1.4000000000000057</v>
      </c>
      <c r="JH13" s="243"/>
      <c r="JI13" s="240"/>
      <c r="JJ13" s="239"/>
      <c r="JK13" s="241"/>
      <c r="JL13" s="240"/>
      <c r="JM13" s="240"/>
      <c r="JN13" s="240"/>
      <c r="JO13" s="243">
        <f t="shared" si="54"/>
        <v>1</v>
      </c>
      <c r="JP13" s="240">
        <v>51.9</v>
      </c>
      <c r="JQ13" s="240">
        <f t="shared" si="55"/>
        <v>48.1</v>
      </c>
      <c r="JR13" s="240">
        <f t="shared" si="56"/>
        <v>3.7999999999999972</v>
      </c>
      <c r="JS13" s="243"/>
      <c r="JT13" s="240"/>
      <c r="JU13" s="239"/>
      <c r="JV13" s="240"/>
      <c r="JW13" s="240"/>
      <c r="JX13" s="240"/>
      <c r="JY13" s="240"/>
      <c r="JZ13" s="243">
        <f t="shared" si="57"/>
        <v>1</v>
      </c>
      <c r="KA13" s="240">
        <v>55.6</v>
      </c>
      <c r="KB13" s="240">
        <f t="shared" si="58"/>
        <v>44.4</v>
      </c>
      <c r="KC13" s="240">
        <f t="shared" si="59"/>
        <v>-17.100000000000001</v>
      </c>
      <c r="KD13" s="243"/>
      <c r="KE13" s="240"/>
      <c r="KF13" s="239"/>
      <c r="KG13" s="241"/>
      <c r="KH13" s="240"/>
      <c r="KI13" s="240"/>
      <c r="KJ13" s="240"/>
      <c r="KK13" s="243">
        <f t="shared" si="60"/>
        <v>0</v>
      </c>
      <c r="KL13" s="240">
        <v>45.3</v>
      </c>
      <c r="KM13" s="240">
        <f t="shared" si="61"/>
        <v>54.7</v>
      </c>
      <c r="KN13" s="240">
        <f t="shared" si="62"/>
        <v>-9.4000000000000057</v>
      </c>
      <c r="KO13" s="243"/>
      <c r="KP13" s="240"/>
      <c r="KQ13" s="239"/>
      <c r="KR13" s="240"/>
      <c r="KS13" s="240"/>
      <c r="KT13" s="240">
        <v>1</v>
      </c>
      <c r="KU13" s="240"/>
      <c r="KV13" s="243">
        <f t="shared" si="63"/>
        <v>0</v>
      </c>
      <c r="KW13" s="240">
        <v>34.9</v>
      </c>
      <c r="KX13" s="240">
        <f t="shared" si="64"/>
        <v>65.099999999999994</v>
      </c>
      <c r="KY13" s="240">
        <f t="shared" si="65"/>
        <v>-30.199999999999996</v>
      </c>
      <c r="KZ13" s="243"/>
      <c r="LA13" s="240"/>
      <c r="LB13" s="239"/>
      <c r="LC13" s="241"/>
      <c r="LD13" s="240"/>
      <c r="LE13" s="240"/>
      <c r="LF13" s="240"/>
      <c r="LG13" s="240"/>
      <c r="LH13" s="243">
        <f t="shared" si="66"/>
        <v>0</v>
      </c>
      <c r="LI13" s="240">
        <v>38.1</v>
      </c>
      <c r="LJ13" s="240">
        <f t="shared" si="67"/>
        <v>61.9</v>
      </c>
      <c r="LK13" s="240">
        <f t="shared" si="68"/>
        <v>-23.799999999999997</v>
      </c>
      <c r="LL13" s="304"/>
      <c r="LM13" s="304"/>
      <c r="LN13" s="414"/>
      <c r="LO13" s="240"/>
      <c r="LP13" s="240"/>
      <c r="LQ13" s="240"/>
      <c r="LR13" s="240"/>
      <c r="LS13" s="243">
        <f t="shared" si="69"/>
        <v>0</v>
      </c>
      <c r="LT13" s="240">
        <v>30.9</v>
      </c>
      <c r="LU13" s="240">
        <f t="shared" si="70"/>
        <v>69.099999999999994</v>
      </c>
      <c r="LV13" s="240">
        <f t="shared" si="71"/>
        <v>-38.199999999999996</v>
      </c>
      <c r="LW13" s="252"/>
      <c r="LX13" s="251"/>
      <c r="LY13" s="239"/>
      <c r="LZ13" s="241"/>
      <c r="MA13" s="240"/>
      <c r="MB13" s="240"/>
      <c r="MC13" s="240"/>
      <c r="MD13" s="240"/>
      <c r="ME13" s="243">
        <f t="shared" si="72"/>
        <v>0</v>
      </c>
      <c r="MF13" s="240">
        <v>32.200000000000003</v>
      </c>
      <c r="MG13" s="240">
        <f t="shared" si="73"/>
        <v>67.8</v>
      </c>
      <c r="MH13" s="240">
        <f t="shared" si="74"/>
        <v>-35.599999999999994</v>
      </c>
      <c r="MI13" s="243"/>
      <c r="MJ13" s="240"/>
      <c r="MK13" s="239"/>
      <c r="ML13" s="241"/>
      <c r="MM13" s="240"/>
      <c r="MN13" s="240">
        <v>1</v>
      </c>
      <c r="MO13" s="240"/>
      <c r="MP13" s="243">
        <f t="shared" si="75"/>
        <v>0</v>
      </c>
      <c r="MQ13" s="240">
        <v>25.7</v>
      </c>
      <c r="MR13" s="240">
        <f t="shared" si="76"/>
        <v>74.3</v>
      </c>
      <c r="MS13" s="240">
        <f t="shared" si="77"/>
        <v>-48.599999999999994</v>
      </c>
      <c r="MT13" s="252"/>
      <c r="MU13" s="251"/>
      <c r="MV13" s="239"/>
      <c r="MW13" s="68"/>
      <c r="MX13" s="68"/>
      <c r="MY13" s="68"/>
      <c r="MZ13" s="68"/>
      <c r="NA13" s="68"/>
    </row>
    <row r="14" spans="1:365" x14ac:dyDescent="0.25">
      <c r="A14" s="4">
        <v>41910</v>
      </c>
      <c r="B14" s="371" t="s">
        <v>127</v>
      </c>
      <c r="C14" s="371"/>
      <c r="D14" s="28">
        <v>1</v>
      </c>
      <c r="E14" s="29"/>
      <c r="F14" s="6"/>
      <c r="G14" s="18"/>
      <c r="H14" s="63">
        <v>0</v>
      </c>
      <c r="I14" s="70">
        <v>28.5</v>
      </c>
      <c r="J14" s="70">
        <v>71.5</v>
      </c>
      <c r="K14" s="70">
        <f t="shared" si="78"/>
        <v>-43</v>
      </c>
      <c r="L14" s="18" t="s">
        <v>53</v>
      </c>
      <c r="M14" s="66">
        <v>1</v>
      </c>
      <c r="N14" s="65"/>
      <c r="O14" s="64"/>
      <c r="P14" s="64"/>
      <c r="Q14" s="67"/>
      <c r="R14" s="64"/>
      <c r="S14" s="64"/>
      <c r="T14" s="65"/>
      <c r="U14" s="64"/>
      <c r="V14" s="64"/>
      <c r="W14" s="67"/>
      <c r="X14" s="64"/>
      <c r="Y14" s="64"/>
      <c r="Z14" s="134"/>
      <c r="AA14" s="135"/>
      <c r="AB14" s="135"/>
      <c r="AC14" s="150"/>
      <c r="AD14" s="135"/>
      <c r="AE14" s="135"/>
      <c r="AF14" s="65"/>
      <c r="AG14" s="64"/>
      <c r="AH14" s="64"/>
      <c r="AI14" s="64"/>
      <c r="AJ14" s="45"/>
      <c r="AK14" s="64"/>
      <c r="AL14" s="65"/>
      <c r="AM14" s="64"/>
      <c r="AN14" s="64"/>
      <c r="AO14" s="64"/>
      <c r="AP14" s="45"/>
      <c r="AQ14" s="64"/>
      <c r="AR14" s="65"/>
      <c r="AS14" s="64"/>
      <c r="AT14" s="64"/>
      <c r="AU14" s="64"/>
      <c r="AV14" s="45"/>
      <c r="AW14" s="66"/>
      <c r="AX14" s="64"/>
      <c r="AY14" s="64"/>
      <c r="AZ14" s="64"/>
      <c r="BA14" s="67"/>
      <c r="BB14" s="64"/>
      <c r="BC14" s="66"/>
      <c r="BD14" s="64"/>
      <c r="BE14" s="64"/>
      <c r="BF14" s="64"/>
      <c r="BG14" s="67"/>
      <c r="BH14" s="64"/>
      <c r="BI14" s="64"/>
      <c r="BJ14" s="65"/>
      <c r="BK14" s="64"/>
      <c r="BL14" s="64"/>
      <c r="BM14" s="64"/>
      <c r="BN14" s="45"/>
      <c r="BO14" s="64"/>
      <c r="BP14" s="65"/>
      <c r="BQ14" s="64"/>
      <c r="BR14" s="64"/>
      <c r="BS14" s="67"/>
      <c r="BT14" s="73">
        <f t="shared" si="1"/>
        <v>0</v>
      </c>
      <c r="BU14" s="70">
        <v>23.9</v>
      </c>
      <c r="BV14" s="70">
        <f t="shared" si="2"/>
        <v>76.099999999999994</v>
      </c>
      <c r="BW14" s="70">
        <f t="shared" si="3"/>
        <v>-52.199999999999996</v>
      </c>
      <c r="BX14" s="72"/>
      <c r="BY14" s="73"/>
      <c r="BZ14" s="74"/>
      <c r="CA14" s="64"/>
      <c r="CB14" s="64"/>
      <c r="CC14" s="64"/>
      <c r="CD14" s="64"/>
      <c r="CE14" s="72">
        <f t="shared" si="4"/>
        <v>0</v>
      </c>
      <c r="CF14" s="70">
        <v>26.8</v>
      </c>
      <c r="CG14" s="70">
        <f t="shared" si="5"/>
        <v>73.2</v>
      </c>
      <c r="CH14" s="70">
        <f t="shared" si="6"/>
        <v>-46.400000000000006</v>
      </c>
      <c r="CI14" s="72"/>
      <c r="CJ14" s="73"/>
      <c r="CK14" s="73"/>
      <c r="CL14" s="65"/>
      <c r="CM14" s="64"/>
      <c r="CN14" s="64"/>
      <c r="CO14" s="64"/>
      <c r="CP14" s="64"/>
      <c r="CQ14" s="92">
        <f t="shared" si="7"/>
        <v>0</v>
      </c>
      <c r="CR14" s="70">
        <v>27.6</v>
      </c>
      <c r="CS14" s="70">
        <f t="shared" si="8"/>
        <v>72.400000000000006</v>
      </c>
      <c r="CT14" s="70">
        <f t="shared" si="9"/>
        <v>-44.800000000000004</v>
      </c>
      <c r="CU14" s="42"/>
      <c r="CV14" s="16"/>
      <c r="CW14" s="16"/>
      <c r="CX14" s="65"/>
      <c r="CY14" s="64"/>
      <c r="CZ14" s="64"/>
      <c r="DA14" s="64"/>
      <c r="DB14" s="92">
        <f t="shared" si="10"/>
        <v>0</v>
      </c>
      <c r="DC14" s="70">
        <v>35.4</v>
      </c>
      <c r="DD14" s="70">
        <f t="shared" si="11"/>
        <v>64.599999999999994</v>
      </c>
      <c r="DE14" s="70">
        <f t="shared" si="12"/>
        <v>-29.199999999999996</v>
      </c>
      <c r="DF14" s="42"/>
      <c r="DG14" s="16"/>
      <c r="DH14" s="16"/>
      <c r="DI14" s="65"/>
      <c r="DJ14" s="64"/>
      <c r="DK14" s="64"/>
      <c r="DL14" s="64"/>
      <c r="DM14" s="64"/>
      <c r="DN14" s="92">
        <f t="shared" si="13"/>
        <v>0</v>
      </c>
      <c r="DO14" s="70">
        <v>30.2</v>
      </c>
      <c r="DP14" s="70">
        <f t="shared" si="14"/>
        <v>69.8</v>
      </c>
      <c r="DQ14" s="70">
        <f t="shared" si="15"/>
        <v>-39.599999999999994</v>
      </c>
      <c r="DR14" s="42"/>
      <c r="DS14" s="16"/>
      <c r="DT14" s="46"/>
      <c r="DU14" s="64"/>
      <c r="DV14" s="64"/>
      <c r="DW14" s="64"/>
      <c r="DX14" s="64"/>
      <c r="DY14" s="45">
        <f t="shared" si="16"/>
        <v>0</v>
      </c>
      <c r="DZ14" s="64">
        <v>34.9</v>
      </c>
      <c r="EA14" s="77">
        <f t="shared" si="17"/>
        <v>65.099999999999994</v>
      </c>
      <c r="EB14" s="77">
        <f t="shared" si="18"/>
        <v>-30.199999999999996</v>
      </c>
      <c r="EC14" s="45"/>
      <c r="ED14" s="297"/>
      <c r="EE14" s="66"/>
      <c r="EF14" s="68"/>
      <c r="EG14" s="68"/>
      <c r="EH14" s="68"/>
      <c r="EI14" s="68"/>
      <c r="EJ14" s="68"/>
      <c r="EK14" s="45">
        <f t="shared" si="19"/>
        <v>0</v>
      </c>
      <c r="EL14" s="64">
        <v>30.4</v>
      </c>
      <c r="EM14" s="77">
        <f t="shared" si="20"/>
        <v>69.599999999999994</v>
      </c>
      <c r="EN14" s="77">
        <f t="shared" si="21"/>
        <v>-39.199999999999996</v>
      </c>
      <c r="EO14" s="45"/>
      <c r="EP14" s="297"/>
      <c r="EQ14" s="64"/>
      <c r="ER14" s="65"/>
      <c r="ES14" s="64"/>
      <c r="ET14" s="64"/>
      <c r="EU14" s="130"/>
      <c r="EV14" s="64"/>
      <c r="EW14" s="45">
        <f t="shared" si="22"/>
        <v>0</v>
      </c>
      <c r="EX14" s="64">
        <v>28.6</v>
      </c>
      <c r="EY14" s="77">
        <f t="shared" si="23"/>
        <v>71.400000000000006</v>
      </c>
      <c r="EZ14" s="77">
        <f t="shared" si="24"/>
        <v>-42.800000000000004</v>
      </c>
      <c r="FA14" s="45"/>
      <c r="FB14" s="297"/>
      <c r="FC14" s="66"/>
      <c r="FD14" s="68"/>
      <c r="FE14" s="68"/>
      <c r="FF14" s="68"/>
      <c r="FG14" s="68"/>
      <c r="FH14" s="45">
        <f t="shared" si="25"/>
        <v>0</v>
      </c>
      <c r="FI14" s="64">
        <v>24.2</v>
      </c>
      <c r="FJ14" s="77">
        <f t="shared" si="26"/>
        <v>75.8</v>
      </c>
      <c r="FK14" s="77">
        <f t="shared" si="27"/>
        <v>-51.599999999999994</v>
      </c>
      <c r="FL14" s="45"/>
      <c r="FM14" s="297"/>
      <c r="FN14" s="66"/>
      <c r="FO14" s="68"/>
      <c r="FP14" s="68"/>
      <c r="FQ14" s="68"/>
      <c r="FR14" s="68">
        <v>1</v>
      </c>
      <c r="FS14" s="45">
        <f t="shared" si="28"/>
        <v>0</v>
      </c>
      <c r="FT14" s="64">
        <v>31.1</v>
      </c>
      <c r="FU14" s="77">
        <f t="shared" si="29"/>
        <v>68.900000000000006</v>
      </c>
      <c r="FV14" s="77">
        <f t="shared" si="30"/>
        <v>-37.800000000000004</v>
      </c>
      <c r="FW14" s="45"/>
      <c r="FX14" s="297"/>
      <c r="FY14" s="66"/>
      <c r="FZ14" s="68"/>
      <c r="GA14" s="68"/>
      <c r="GB14" s="68"/>
      <c r="GC14" s="68">
        <v>1</v>
      </c>
      <c r="GD14" s="45">
        <f t="shared" si="31"/>
        <v>0</v>
      </c>
      <c r="GE14" s="64">
        <v>30.8</v>
      </c>
      <c r="GF14" s="77">
        <f t="shared" si="32"/>
        <v>69.2</v>
      </c>
      <c r="GG14" s="77">
        <f t="shared" si="33"/>
        <v>-38.400000000000006</v>
      </c>
      <c r="GH14" s="45"/>
      <c r="GI14" s="297"/>
      <c r="GJ14" s="66"/>
      <c r="GK14" s="65"/>
      <c r="GL14" s="64"/>
      <c r="GM14" s="64"/>
      <c r="GN14" s="64">
        <v>1</v>
      </c>
      <c r="GO14" s="45">
        <f t="shared" si="34"/>
        <v>0</v>
      </c>
      <c r="GP14" s="64">
        <v>28.8</v>
      </c>
      <c r="GQ14" s="77">
        <f t="shared" si="35"/>
        <v>71.2</v>
      </c>
      <c r="GR14" s="77">
        <f t="shared" si="36"/>
        <v>-42.400000000000006</v>
      </c>
      <c r="GS14" s="45"/>
      <c r="GT14" s="297"/>
      <c r="GU14" s="66"/>
      <c r="GV14" s="65"/>
      <c r="GW14" s="64"/>
      <c r="GX14" s="64"/>
      <c r="GY14" s="64">
        <v>1</v>
      </c>
      <c r="GZ14" s="45">
        <f t="shared" si="37"/>
        <v>0</v>
      </c>
      <c r="HA14" s="64">
        <v>42.5</v>
      </c>
      <c r="HB14" s="77">
        <f t="shared" si="38"/>
        <v>57.5</v>
      </c>
      <c r="HC14" s="77">
        <f t="shared" si="39"/>
        <v>-15</v>
      </c>
      <c r="HD14" s="45"/>
      <c r="HE14" s="297"/>
      <c r="HF14" s="66"/>
      <c r="HG14" s="68"/>
      <c r="HH14" s="68"/>
      <c r="HI14" s="68"/>
      <c r="HK14" s="68">
        <v>1</v>
      </c>
      <c r="HL14" s="45">
        <f t="shared" si="40"/>
        <v>0</v>
      </c>
      <c r="HM14" s="64">
        <v>35</v>
      </c>
      <c r="HN14" s="77">
        <f t="shared" si="41"/>
        <v>65</v>
      </c>
      <c r="HO14" s="64"/>
      <c r="HP14" s="45"/>
      <c r="HQ14" s="297"/>
      <c r="HR14" s="66"/>
      <c r="HS14" s="65"/>
      <c r="HT14" s="64"/>
      <c r="HU14" s="64"/>
      <c r="HV14" s="64"/>
      <c r="HW14" s="45">
        <f t="shared" si="42"/>
        <v>0</v>
      </c>
      <c r="HX14" s="64">
        <v>27.9</v>
      </c>
      <c r="HY14" s="77">
        <f t="shared" si="43"/>
        <v>72.099999999999994</v>
      </c>
      <c r="HZ14" s="77">
        <f t="shared" si="44"/>
        <v>-44.199999999999996</v>
      </c>
      <c r="IA14" s="45"/>
      <c r="IB14" s="297"/>
      <c r="IC14" s="66"/>
      <c r="ID14" s="68"/>
      <c r="IE14" s="68"/>
      <c r="IF14" s="68"/>
      <c r="IG14" s="68"/>
      <c r="IH14" s="45">
        <f t="shared" si="45"/>
        <v>0</v>
      </c>
      <c r="II14" s="64">
        <v>31.2</v>
      </c>
      <c r="IJ14" s="77">
        <f t="shared" si="46"/>
        <v>68.8</v>
      </c>
      <c r="IK14" s="77">
        <f t="shared" si="47"/>
        <v>-37.599999999999994</v>
      </c>
      <c r="IL14" s="45"/>
      <c r="IM14" s="297"/>
      <c r="IN14" s="66"/>
      <c r="IO14" s="65"/>
      <c r="IP14" s="64"/>
      <c r="IQ14" s="64"/>
      <c r="IR14" s="64"/>
      <c r="IS14" s="45">
        <f t="shared" si="48"/>
        <v>0</v>
      </c>
      <c r="IT14" s="64">
        <v>26.8</v>
      </c>
      <c r="IU14" s="77">
        <f t="shared" si="49"/>
        <v>73.2</v>
      </c>
      <c r="IV14" s="77">
        <f t="shared" si="50"/>
        <v>-46.400000000000006</v>
      </c>
      <c r="IW14" s="45"/>
      <c r="IX14" s="297"/>
      <c r="IY14" s="66"/>
      <c r="IZ14" s="68"/>
      <c r="JA14" s="68"/>
      <c r="JB14" s="68"/>
      <c r="JC14" s="68"/>
      <c r="JD14" s="45">
        <f t="shared" si="51"/>
        <v>0</v>
      </c>
      <c r="JE14" s="64">
        <v>28.9</v>
      </c>
      <c r="JF14" s="77">
        <f t="shared" si="52"/>
        <v>71.099999999999994</v>
      </c>
      <c r="JG14" s="77">
        <f t="shared" si="53"/>
        <v>-42.199999999999996</v>
      </c>
      <c r="JH14" s="45"/>
      <c r="JI14" s="297"/>
      <c r="JJ14" s="66"/>
      <c r="JK14" s="65"/>
      <c r="JL14" s="64"/>
      <c r="JM14" s="64"/>
      <c r="JN14" s="64"/>
      <c r="JO14" s="45">
        <f t="shared" si="54"/>
        <v>0</v>
      </c>
      <c r="JP14" s="64">
        <v>29.9</v>
      </c>
      <c r="JQ14" s="77">
        <f t="shared" si="55"/>
        <v>70.099999999999994</v>
      </c>
      <c r="JR14" s="77">
        <f t="shared" si="56"/>
        <v>-40.199999999999996</v>
      </c>
      <c r="JS14" s="45"/>
      <c r="JT14" s="297"/>
      <c r="JU14" s="66"/>
      <c r="JV14" s="68"/>
      <c r="JW14" s="68"/>
      <c r="JX14" s="68"/>
      <c r="JY14" s="68"/>
      <c r="JZ14" s="45">
        <f t="shared" si="57"/>
        <v>0</v>
      </c>
      <c r="KA14" s="64">
        <v>27.3</v>
      </c>
      <c r="KB14" s="77">
        <f t="shared" si="58"/>
        <v>72.7</v>
      </c>
      <c r="KC14" s="77">
        <f t="shared" si="59"/>
        <v>-46.2</v>
      </c>
      <c r="KD14" s="45"/>
      <c r="KE14" s="297"/>
      <c r="KF14" s="66"/>
      <c r="KG14" s="65"/>
      <c r="KH14" s="64"/>
      <c r="KI14" s="64"/>
      <c r="KJ14" s="64"/>
      <c r="KK14" s="45">
        <f t="shared" si="60"/>
        <v>0</v>
      </c>
      <c r="KL14" s="64">
        <v>35.299999999999997</v>
      </c>
      <c r="KM14" s="77">
        <f t="shared" si="61"/>
        <v>64.7</v>
      </c>
      <c r="KN14" s="77">
        <f t="shared" si="62"/>
        <v>-29.400000000000006</v>
      </c>
      <c r="KO14" s="45"/>
      <c r="KP14" s="297"/>
      <c r="KQ14" s="66"/>
      <c r="KR14" s="68"/>
      <c r="KS14" s="68"/>
      <c r="KT14" s="68"/>
      <c r="KU14" s="68">
        <v>1</v>
      </c>
      <c r="KV14" s="45">
        <f t="shared" si="63"/>
        <v>0</v>
      </c>
      <c r="KW14" s="64">
        <v>31.9</v>
      </c>
      <c r="KX14" s="77">
        <f t="shared" si="64"/>
        <v>68.099999999999994</v>
      </c>
      <c r="KY14" s="77">
        <f t="shared" si="65"/>
        <v>-36.199999999999996</v>
      </c>
      <c r="KZ14" s="45"/>
      <c r="LA14" s="297"/>
      <c r="LB14" s="66"/>
      <c r="LC14" s="65"/>
      <c r="LD14" s="64"/>
      <c r="LE14" s="64"/>
      <c r="LF14" s="130"/>
      <c r="LG14" s="64"/>
      <c r="LH14" s="45">
        <f t="shared" si="66"/>
        <v>0</v>
      </c>
      <c r="LI14" s="64">
        <v>30.2</v>
      </c>
      <c r="LJ14" s="77">
        <f t="shared" si="67"/>
        <v>69.8</v>
      </c>
      <c r="LK14" s="77">
        <f t="shared" si="68"/>
        <v>-39.599999999999994</v>
      </c>
      <c r="LL14" s="294"/>
      <c r="LM14" s="294"/>
      <c r="LN14" s="413"/>
      <c r="LO14" s="68"/>
      <c r="LP14" s="68"/>
      <c r="LQ14" s="68"/>
      <c r="LR14" s="68"/>
      <c r="LS14" s="45">
        <f t="shared" si="69"/>
        <v>0</v>
      </c>
      <c r="LT14" s="64">
        <v>30.4</v>
      </c>
      <c r="LU14" s="77">
        <f t="shared" si="70"/>
        <v>69.599999999999994</v>
      </c>
      <c r="LV14" s="77">
        <f t="shared" si="71"/>
        <v>-39.199999999999996</v>
      </c>
      <c r="LW14" s="51"/>
      <c r="LX14" s="48"/>
      <c r="LY14" s="66"/>
      <c r="LZ14" s="65"/>
      <c r="MA14" s="64"/>
      <c r="MB14" s="64"/>
      <c r="MC14" s="130"/>
      <c r="MD14" s="64">
        <v>1</v>
      </c>
      <c r="ME14" s="45">
        <f t="shared" si="72"/>
        <v>0</v>
      </c>
      <c r="MF14" s="64">
        <v>26.9</v>
      </c>
      <c r="MG14" s="77">
        <f t="shared" si="73"/>
        <v>73.099999999999994</v>
      </c>
      <c r="MH14" s="77">
        <f t="shared" si="74"/>
        <v>-46.199999999999996</v>
      </c>
      <c r="MI14" s="45"/>
      <c r="MJ14" s="297"/>
      <c r="MK14" s="66"/>
      <c r="ML14" s="65"/>
      <c r="MM14" s="64"/>
      <c r="MN14" s="64"/>
      <c r="MO14" s="64"/>
      <c r="MP14" s="45">
        <f t="shared" si="75"/>
        <v>0</v>
      </c>
      <c r="MQ14" s="64">
        <v>35.1</v>
      </c>
      <c r="MR14" s="77">
        <f t="shared" si="76"/>
        <v>64.900000000000006</v>
      </c>
      <c r="MS14" s="77">
        <f t="shared" si="77"/>
        <v>-29.800000000000004</v>
      </c>
      <c r="MT14" s="51"/>
      <c r="MU14" s="48"/>
      <c r="MV14" s="66"/>
      <c r="MW14" s="68"/>
      <c r="MX14" s="68"/>
      <c r="MY14" s="68"/>
      <c r="MZ14" s="68"/>
      <c r="NA14" s="68"/>
    </row>
    <row r="15" spans="1:365" s="85" customFormat="1" x14ac:dyDescent="0.25">
      <c r="A15" s="253">
        <v>41910</v>
      </c>
      <c r="B15" s="386" t="s">
        <v>128</v>
      </c>
      <c r="C15" s="386"/>
      <c r="D15" s="254">
        <v>1</v>
      </c>
      <c r="E15" s="255"/>
      <c r="F15" s="256"/>
      <c r="G15" s="257"/>
      <c r="H15" s="258">
        <v>0</v>
      </c>
      <c r="I15" s="259">
        <v>38.200000000000003</v>
      </c>
      <c r="J15" s="259">
        <v>61.8</v>
      </c>
      <c r="K15" s="259">
        <f t="shared" si="78"/>
        <v>-23.599999999999994</v>
      </c>
      <c r="L15" s="257" t="s">
        <v>53</v>
      </c>
      <c r="M15" s="260">
        <v>1</v>
      </c>
      <c r="N15" s="262"/>
      <c r="O15" s="261"/>
      <c r="P15" s="261"/>
      <c r="Q15" s="263"/>
      <c r="R15" s="261"/>
      <c r="S15" s="261"/>
      <c r="T15" s="262"/>
      <c r="U15" s="261"/>
      <c r="V15" s="261"/>
      <c r="W15" s="263"/>
      <c r="X15" s="261"/>
      <c r="Y15" s="261"/>
      <c r="Z15" s="262"/>
      <c r="AA15" s="261"/>
      <c r="AB15" s="261"/>
      <c r="AC15" s="263"/>
      <c r="AD15" s="261"/>
      <c r="AE15" s="261"/>
      <c r="AF15" s="262"/>
      <c r="AG15" s="261"/>
      <c r="AH15" s="261"/>
      <c r="AI15" s="261"/>
      <c r="AJ15" s="264"/>
      <c r="AK15" s="261"/>
      <c r="AL15" s="262"/>
      <c r="AM15" s="261"/>
      <c r="AN15" s="261"/>
      <c r="AO15" s="261"/>
      <c r="AP15" s="264"/>
      <c r="AQ15" s="261"/>
      <c r="AR15" s="262"/>
      <c r="AS15" s="261"/>
      <c r="AT15" s="261"/>
      <c r="AU15" s="261"/>
      <c r="AV15" s="264"/>
      <c r="AW15" s="260"/>
      <c r="AX15" s="261"/>
      <c r="AY15" s="261"/>
      <c r="AZ15" s="261"/>
      <c r="BA15" s="263"/>
      <c r="BB15" s="261"/>
      <c r="BC15" s="260"/>
      <c r="BD15" s="261"/>
      <c r="BE15" s="261"/>
      <c r="BF15" s="261"/>
      <c r="BG15" s="263"/>
      <c r="BH15" s="261"/>
      <c r="BI15" s="261"/>
      <c r="BJ15" s="262"/>
      <c r="BK15" s="261"/>
      <c r="BL15" s="261"/>
      <c r="BM15" s="261"/>
      <c r="BN15" s="264"/>
      <c r="BO15" s="261"/>
      <c r="BP15" s="262"/>
      <c r="BQ15" s="261"/>
      <c r="BR15" s="261"/>
      <c r="BS15" s="263"/>
      <c r="BT15" s="279">
        <f t="shared" si="1"/>
        <v>0</v>
      </c>
      <c r="BU15" s="259">
        <v>32.5</v>
      </c>
      <c r="BV15" s="259">
        <f t="shared" si="2"/>
        <v>67.5</v>
      </c>
      <c r="BW15" s="259">
        <f t="shared" si="3"/>
        <v>-35</v>
      </c>
      <c r="BX15" s="265"/>
      <c r="BY15" s="279"/>
      <c r="BZ15" s="266"/>
      <c r="CA15" s="261"/>
      <c r="CB15" s="261"/>
      <c r="CC15" s="261"/>
      <c r="CD15" s="261">
        <v>1</v>
      </c>
      <c r="CE15" s="265">
        <f t="shared" si="4"/>
        <v>0</v>
      </c>
      <c r="CF15" s="259">
        <v>38.6</v>
      </c>
      <c r="CG15" s="259">
        <f t="shared" si="5"/>
        <v>61.4</v>
      </c>
      <c r="CH15" s="259">
        <f t="shared" si="6"/>
        <v>-22.799999999999997</v>
      </c>
      <c r="CI15" s="265"/>
      <c r="CJ15" s="279"/>
      <c r="CK15" s="279"/>
      <c r="CL15" s="262"/>
      <c r="CM15" s="261"/>
      <c r="CN15" s="261">
        <v>1</v>
      </c>
      <c r="CO15" s="261"/>
      <c r="CP15" s="261"/>
      <c r="CQ15" s="267">
        <f t="shared" si="7"/>
        <v>0</v>
      </c>
      <c r="CR15" s="259">
        <v>26</v>
      </c>
      <c r="CS15" s="259">
        <f t="shared" si="8"/>
        <v>74</v>
      </c>
      <c r="CT15" s="259">
        <f t="shared" si="9"/>
        <v>-48</v>
      </c>
      <c r="CU15" s="268"/>
      <c r="CV15" s="269"/>
      <c r="CW15" s="269"/>
      <c r="CX15" s="262"/>
      <c r="CY15" s="261"/>
      <c r="CZ15" s="261"/>
      <c r="DA15" s="261"/>
      <c r="DB15" s="267">
        <f t="shared" si="10"/>
        <v>0</v>
      </c>
      <c r="DC15" s="259">
        <v>33.299999999999997</v>
      </c>
      <c r="DD15" s="259">
        <f t="shared" si="11"/>
        <v>66.7</v>
      </c>
      <c r="DE15" s="259">
        <f t="shared" si="12"/>
        <v>-33.400000000000006</v>
      </c>
      <c r="DF15" s="268"/>
      <c r="DG15" s="269"/>
      <c r="DH15" s="269"/>
      <c r="DI15" s="262"/>
      <c r="DJ15" s="261"/>
      <c r="DK15" s="261"/>
      <c r="DL15" s="261"/>
      <c r="DM15" s="261"/>
      <c r="DN15" s="267">
        <f t="shared" si="13"/>
        <v>0</v>
      </c>
      <c r="DO15" s="259">
        <v>20.9</v>
      </c>
      <c r="DP15" s="259">
        <f t="shared" si="14"/>
        <v>79.099999999999994</v>
      </c>
      <c r="DQ15" s="259">
        <f t="shared" si="15"/>
        <v>-58.199999999999996</v>
      </c>
      <c r="DR15" s="268"/>
      <c r="DS15" s="269"/>
      <c r="DT15" s="270"/>
      <c r="DU15" s="261"/>
      <c r="DV15" s="261"/>
      <c r="DW15" s="261"/>
      <c r="DX15" s="261"/>
      <c r="DY15" s="264">
        <f t="shared" si="16"/>
        <v>0</v>
      </c>
      <c r="DZ15" s="261">
        <v>23</v>
      </c>
      <c r="EA15" s="261">
        <f t="shared" si="17"/>
        <v>77</v>
      </c>
      <c r="EB15" s="261">
        <f t="shared" si="18"/>
        <v>-54</v>
      </c>
      <c r="EC15" s="264"/>
      <c r="ED15" s="261"/>
      <c r="EE15" s="260"/>
      <c r="EF15" s="261"/>
      <c r="EG15" s="261"/>
      <c r="EH15" s="261"/>
      <c r="EI15" s="261"/>
      <c r="EJ15" s="261"/>
      <c r="EK15" s="264">
        <f t="shared" si="19"/>
        <v>0</v>
      </c>
      <c r="EL15" s="261">
        <v>21.1</v>
      </c>
      <c r="EM15" s="261">
        <f t="shared" si="20"/>
        <v>78.900000000000006</v>
      </c>
      <c r="EN15" s="261">
        <f t="shared" si="21"/>
        <v>-57.800000000000004</v>
      </c>
      <c r="EO15" s="264"/>
      <c r="EP15" s="261"/>
      <c r="EQ15" s="261"/>
      <c r="ER15" s="262"/>
      <c r="ES15" s="261"/>
      <c r="ET15" s="261"/>
      <c r="EU15" s="261"/>
      <c r="EV15" s="261"/>
      <c r="EW15" s="264">
        <f t="shared" si="22"/>
        <v>0</v>
      </c>
      <c r="EX15" s="261">
        <v>33.1</v>
      </c>
      <c r="EY15" s="261">
        <f t="shared" si="23"/>
        <v>66.900000000000006</v>
      </c>
      <c r="EZ15" s="261">
        <f t="shared" si="24"/>
        <v>-33.800000000000004</v>
      </c>
      <c r="FA15" s="264"/>
      <c r="FB15" s="261"/>
      <c r="FC15" s="260"/>
      <c r="FD15" s="261"/>
      <c r="FE15" s="261"/>
      <c r="FF15" s="261"/>
      <c r="FG15" s="261">
        <v>1</v>
      </c>
      <c r="FH15" s="264">
        <f t="shared" si="25"/>
        <v>0</v>
      </c>
      <c r="FI15" s="261">
        <v>22.1</v>
      </c>
      <c r="FJ15" s="261">
        <f t="shared" si="26"/>
        <v>77.900000000000006</v>
      </c>
      <c r="FK15" s="261">
        <f t="shared" si="27"/>
        <v>-55.800000000000004</v>
      </c>
      <c r="FL15" s="264"/>
      <c r="FM15" s="261"/>
      <c r="FN15" s="260"/>
      <c r="FO15" s="261"/>
      <c r="FP15" s="261"/>
      <c r="FQ15" s="261"/>
      <c r="FR15" s="261"/>
      <c r="FS15" s="264">
        <f t="shared" si="28"/>
        <v>0</v>
      </c>
      <c r="FT15" s="261">
        <v>49.7</v>
      </c>
      <c r="FU15" s="261">
        <f t="shared" si="29"/>
        <v>50.3</v>
      </c>
      <c r="FV15" s="261">
        <f t="shared" si="30"/>
        <v>-0.59999999999999432</v>
      </c>
      <c r="FW15" s="264"/>
      <c r="FX15" s="261"/>
      <c r="FY15" s="260"/>
      <c r="FZ15" s="261"/>
      <c r="GA15" s="261"/>
      <c r="GB15" s="261"/>
      <c r="GC15" s="261">
        <v>1</v>
      </c>
      <c r="GD15" s="264">
        <f t="shared" si="31"/>
        <v>0</v>
      </c>
      <c r="GE15" s="261">
        <v>38.200000000000003</v>
      </c>
      <c r="GF15" s="261">
        <f t="shared" si="32"/>
        <v>61.8</v>
      </c>
      <c r="GG15" s="261">
        <f t="shared" si="33"/>
        <v>-23.599999999999994</v>
      </c>
      <c r="GH15" s="264"/>
      <c r="GI15" s="261"/>
      <c r="GJ15" s="260"/>
      <c r="GK15" s="262"/>
      <c r="GL15" s="261"/>
      <c r="GM15" s="261"/>
      <c r="GN15" s="261"/>
      <c r="GO15" s="264">
        <f t="shared" si="34"/>
        <v>0</v>
      </c>
      <c r="GP15" s="261">
        <v>45</v>
      </c>
      <c r="GQ15" s="261">
        <f t="shared" si="35"/>
        <v>55</v>
      </c>
      <c r="GR15" s="261">
        <f t="shared" si="36"/>
        <v>-10</v>
      </c>
      <c r="GS15" s="264"/>
      <c r="GT15" s="261"/>
      <c r="GU15" s="260"/>
      <c r="GV15" s="262">
        <v>1</v>
      </c>
      <c r="GW15" s="261"/>
      <c r="GX15" s="261"/>
      <c r="GY15" s="261">
        <v>1</v>
      </c>
      <c r="GZ15" s="264">
        <f t="shared" si="37"/>
        <v>0</v>
      </c>
      <c r="HA15" s="261">
        <v>35.6</v>
      </c>
      <c r="HB15" s="261">
        <f t="shared" si="38"/>
        <v>64.400000000000006</v>
      </c>
      <c r="HC15" s="261">
        <f t="shared" si="39"/>
        <v>-28.800000000000004</v>
      </c>
      <c r="HD15" s="264">
        <v>1</v>
      </c>
      <c r="HE15" s="261">
        <v>1</v>
      </c>
      <c r="HF15" s="260">
        <v>1</v>
      </c>
      <c r="HG15" s="261">
        <v>1</v>
      </c>
      <c r="HH15" s="261"/>
      <c r="HI15" s="261"/>
      <c r="HJ15" s="261"/>
      <c r="HK15" s="261"/>
      <c r="HL15" s="264">
        <f t="shared" si="40"/>
        <v>0</v>
      </c>
      <c r="HM15" s="261">
        <v>33.200000000000003</v>
      </c>
      <c r="HN15" s="261">
        <f t="shared" si="41"/>
        <v>66.8</v>
      </c>
      <c r="HO15" s="261"/>
      <c r="HP15" s="264">
        <v>1</v>
      </c>
      <c r="HQ15" s="261">
        <v>1</v>
      </c>
      <c r="HR15" s="260">
        <v>1</v>
      </c>
      <c r="HS15" s="262"/>
      <c r="HT15" s="261"/>
      <c r="HU15" s="261"/>
      <c r="HV15" s="261"/>
      <c r="HW15" s="264">
        <f t="shared" si="42"/>
        <v>0</v>
      </c>
      <c r="HX15" s="261">
        <v>27</v>
      </c>
      <c r="HY15" s="261">
        <f t="shared" si="43"/>
        <v>73</v>
      </c>
      <c r="HZ15" s="261">
        <f t="shared" si="44"/>
        <v>-46</v>
      </c>
      <c r="IA15" s="264"/>
      <c r="IB15" s="261"/>
      <c r="IC15" s="260"/>
      <c r="ID15" s="261"/>
      <c r="IE15" s="261"/>
      <c r="IF15" s="261"/>
      <c r="IG15" s="261"/>
      <c r="IH15" s="264">
        <f t="shared" si="45"/>
        <v>0</v>
      </c>
      <c r="II15" s="261">
        <v>18.3</v>
      </c>
      <c r="IJ15" s="261">
        <f t="shared" si="46"/>
        <v>81.7</v>
      </c>
      <c r="IK15" s="261">
        <f t="shared" si="47"/>
        <v>-63.400000000000006</v>
      </c>
      <c r="IL15" s="264"/>
      <c r="IM15" s="261"/>
      <c r="IN15" s="260"/>
      <c r="IO15" s="262"/>
      <c r="IP15" s="261"/>
      <c r="IQ15" s="261"/>
      <c r="IR15" s="261"/>
      <c r="IS15" s="264">
        <f t="shared" si="48"/>
        <v>0</v>
      </c>
      <c r="IT15" s="261">
        <v>29.3</v>
      </c>
      <c r="IU15" s="261">
        <f t="shared" si="49"/>
        <v>70.7</v>
      </c>
      <c r="IV15" s="261">
        <f t="shared" si="50"/>
        <v>-41.400000000000006</v>
      </c>
      <c r="IW15" s="264"/>
      <c r="IX15" s="261"/>
      <c r="IY15" s="260"/>
      <c r="IZ15" s="261"/>
      <c r="JA15" s="261"/>
      <c r="JB15" s="261"/>
      <c r="JC15" s="261">
        <v>1</v>
      </c>
      <c r="JD15" s="264">
        <f t="shared" si="51"/>
        <v>0</v>
      </c>
      <c r="JE15" s="261">
        <v>27.3</v>
      </c>
      <c r="JF15" s="261">
        <f t="shared" si="52"/>
        <v>72.7</v>
      </c>
      <c r="JG15" s="261">
        <f t="shared" si="53"/>
        <v>-45.400000000000006</v>
      </c>
      <c r="JH15" s="264"/>
      <c r="JI15" s="261"/>
      <c r="JJ15" s="260"/>
      <c r="JK15" s="262">
        <v>1</v>
      </c>
      <c r="JL15" s="261"/>
      <c r="JM15" s="261"/>
      <c r="JN15" s="261">
        <v>1</v>
      </c>
      <c r="JO15" s="264">
        <f t="shared" si="54"/>
        <v>0</v>
      </c>
      <c r="JP15" s="261">
        <v>31</v>
      </c>
      <c r="JQ15" s="261">
        <f t="shared" si="55"/>
        <v>69</v>
      </c>
      <c r="JR15" s="261">
        <f t="shared" si="56"/>
        <v>-38</v>
      </c>
      <c r="JS15" s="264">
        <v>1</v>
      </c>
      <c r="JT15" s="261">
        <v>1</v>
      </c>
      <c r="JU15" s="260">
        <v>1</v>
      </c>
      <c r="JV15" s="261"/>
      <c r="JW15" s="261"/>
      <c r="JX15" s="261"/>
      <c r="JY15" s="261"/>
      <c r="JZ15" s="264">
        <f t="shared" si="57"/>
        <v>0</v>
      </c>
      <c r="KA15" s="261">
        <v>26.5</v>
      </c>
      <c r="KB15" s="261">
        <f t="shared" si="58"/>
        <v>73.5</v>
      </c>
      <c r="KC15" s="261">
        <f t="shared" si="59"/>
        <v>-29.200000000000003</v>
      </c>
      <c r="KD15" s="264"/>
      <c r="KE15" s="261"/>
      <c r="KF15" s="260"/>
      <c r="KG15" s="262"/>
      <c r="KH15" s="261"/>
      <c r="KI15" s="261"/>
      <c r="KJ15" s="261"/>
      <c r="KK15" s="264">
        <f t="shared" si="60"/>
        <v>0</v>
      </c>
      <c r="KL15" s="261">
        <v>44.5</v>
      </c>
      <c r="KM15" s="261">
        <f t="shared" si="61"/>
        <v>55.5</v>
      </c>
      <c r="KN15" s="261">
        <f t="shared" si="62"/>
        <v>-11</v>
      </c>
      <c r="KO15" s="264"/>
      <c r="KP15" s="261"/>
      <c r="KQ15" s="260"/>
      <c r="KR15" s="261"/>
      <c r="KS15" s="261"/>
      <c r="KT15" s="261">
        <v>1</v>
      </c>
      <c r="KU15" s="261"/>
      <c r="KV15" s="264">
        <f t="shared" si="63"/>
        <v>1</v>
      </c>
      <c r="KW15" s="261">
        <v>56.2</v>
      </c>
      <c r="KX15" s="261">
        <f t="shared" si="64"/>
        <v>43.8</v>
      </c>
      <c r="KY15" s="261">
        <f t="shared" si="65"/>
        <v>12.400000000000006</v>
      </c>
      <c r="KZ15" s="264"/>
      <c r="LA15" s="261"/>
      <c r="LB15" s="260"/>
      <c r="LC15" s="262"/>
      <c r="LD15" s="261"/>
      <c r="LE15" s="261"/>
      <c r="LF15" s="261"/>
      <c r="LG15" s="261"/>
      <c r="LH15" s="264">
        <f t="shared" si="66"/>
        <v>0</v>
      </c>
      <c r="LI15" s="261">
        <v>33</v>
      </c>
      <c r="LJ15" s="261">
        <f t="shared" si="67"/>
        <v>67</v>
      </c>
      <c r="LK15" s="261">
        <f t="shared" si="68"/>
        <v>-34</v>
      </c>
      <c r="LL15" s="415"/>
      <c r="LM15" s="415"/>
      <c r="LN15" s="416"/>
      <c r="LO15" s="261"/>
      <c r="LP15" s="261"/>
      <c r="LQ15" s="261"/>
      <c r="LR15" s="261"/>
      <c r="LS15" s="264">
        <f t="shared" si="69"/>
        <v>1</v>
      </c>
      <c r="LT15" s="261">
        <v>60.3</v>
      </c>
      <c r="LU15" s="261">
        <f t="shared" si="70"/>
        <v>39.700000000000003</v>
      </c>
      <c r="LV15" s="261">
        <f t="shared" si="71"/>
        <v>20.599999999999994</v>
      </c>
      <c r="LW15" s="272"/>
      <c r="LX15" s="271"/>
      <c r="LY15" s="260"/>
      <c r="LZ15" s="262"/>
      <c r="MA15" s="261"/>
      <c r="MB15" s="261"/>
      <c r="MC15" s="261"/>
      <c r="MD15" s="261"/>
      <c r="ME15" s="264">
        <f t="shared" si="72"/>
        <v>1</v>
      </c>
      <c r="MF15" s="261">
        <v>57.4</v>
      </c>
      <c r="MG15" s="261">
        <f t="shared" si="73"/>
        <v>42.6</v>
      </c>
      <c r="MH15" s="261">
        <f t="shared" si="74"/>
        <v>14.799999999999997</v>
      </c>
      <c r="MI15" s="264"/>
      <c r="MJ15" s="261"/>
      <c r="MK15" s="260"/>
      <c r="ML15" s="262"/>
      <c r="MM15" s="261"/>
      <c r="MN15" s="261"/>
      <c r="MO15" s="261"/>
      <c r="MP15" s="264">
        <f t="shared" si="75"/>
        <v>1</v>
      </c>
      <c r="MQ15" s="261">
        <v>63</v>
      </c>
      <c r="MR15" s="261">
        <f t="shared" si="76"/>
        <v>37</v>
      </c>
      <c r="MS15" s="261">
        <f t="shared" si="77"/>
        <v>26</v>
      </c>
      <c r="MT15" s="272"/>
      <c r="MU15" s="271"/>
      <c r="MV15" s="260"/>
    </row>
    <row r="16" spans="1:365" x14ac:dyDescent="0.25">
      <c r="A16" s="4">
        <v>41973</v>
      </c>
      <c r="B16" s="371" t="s">
        <v>129</v>
      </c>
      <c r="C16" s="371"/>
      <c r="D16" s="28">
        <v>1</v>
      </c>
      <c r="E16" s="29"/>
      <c r="F16" s="6"/>
      <c r="G16" s="18"/>
      <c r="H16" s="63">
        <v>0</v>
      </c>
      <c r="I16" s="70">
        <v>40.799999999999997</v>
      </c>
      <c r="J16" s="70">
        <v>59.2</v>
      </c>
      <c r="K16" s="70">
        <f t="shared" si="78"/>
        <v>-18.400000000000006</v>
      </c>
      <c r="L16" s="18" t="s">
        <v>53</v>
      </c>
      <c r="M16" s="66">
        <v>1</v>
      </c>
      <c r="N16" s="65"/>
      <c r="O16" s="64">
        <v>1</v>
      </c>
      <c r="P16" s="64"/>
      <c r="Q16" s="67"/>
      <c r="R16" s="64">
        <v>1</v>
      </c>
      <c r="S16" s="64">
        <v>1</v>
      </c>
      <c r="T16" s="65">
        <v>1</v>
      </c>
      <c r="U16" s="64"/>
      <c r="V16" s="64"/>
      <c r="W16" s="67"/>
      <c r="X16" s="64">
        <v>1</v>
      </c>
      <c r="Y16" s="64">
        <v>1</v>
      </c>
      <c r="Z16" s="134"/>
      <c r="AA16" s="135"/>
      <c r="AB16" s="135"/>
      <c r="AC16" s="150"/>
      <c r="AD16" s="135"/>
      <c r="AE16" s="135"/>
      <c r="AF16" s="65"/>
      <c r="AG16" s="64"/>
      <c r="AH16" s="64"/>
      <c r="AI16" s="64"/>
      <c r="AJ16" s="45"/>
      <c r="AK16" s="64"/>
      <c r="AL16" s="65"/>
      <c r="AM16" s="64"/>
      <c r="AN16" s="64"/>
      <c r="AO16" s="64"/>
      <c r="AP16" s="45"/>
      <c r="AQ16" s="64"/>
      <c r="AR16" s="65"/>
      <c r="AS16" s="64"/>
      <c r="AT16" s="64"/>
      <c r="AU16" s="64"/>
      <c r="AV16" s="45"/>
      <c r="AW16" s="66"/>
      <c r="AX16" s="64">
        <v>1</v>
      </c>
      <c r="AY16" s="64"/>
      <c r="AZ16" s="64"/>
      <c r="BA16" s="67"/>
      <c r="BB16" s="64">
        <v>1</v>
      </c>
      <c r="BC16" s="66">
        <v>1</v>
      </c>
      <c r="BD16" s="64"/>
      <c r="BE16" s="64"/>
      <c r="BF16" s="64"/>
      <c r="BG16" s="67"/>
      <c r="BH16" s="64"/>
      <c r="BI16" s="64"/>
      <c r="BJ16" s="65">
        <v>1</v>
      </c>
      <c r="BK16" s="64"/>
      <c r="BL16" s="64"/>
      <c r="BM16" s="64"/>
      <c r="BN16" s="45">
        <v>1</v>
      </c>
      <c r="BO16" s="64">
        <v>1</v>
      </c>
      <c r="BP16" s="65"/>
      <c r="BQ16" s="64"/>
      <c r="BR16" s="64"/>
      <c r="BS16" s="67"/>
      <c r="BT16" s="296">
        <f t="shared" si="1"/>
        <v>0</v>
      </c>
      <c r="BU16" s="82">
        <v>49.1</v>
      </c>
      <c r="BV16" s="82">
        <f t="shared" si="2"/>
        <v>50.9</v>
      </c>
      <c r="BW16" s="82">
        <f t="shared" ref="BW16:BW24" si="79">BU16-BV16</f>
        <v>-1.7999999999999972</v>
      </c>
      <c r="BX16" s="72"/>
      <c r="BY16" s="73"/>
      <c r="BZ16" s="74"/>
      <c r="CA16" s="64"/>
      <c r="CB16" s="64"/>
      <c r="CC16" s="64"/>
      <c r="CD16" s="64"/>
      <c r="CE16" s="72">
        <f t="shared" si="4"/>
        <v>0</v>
      </c>
      <c r="CF16" s="70">
        <v>43.9</v>
      </c>
      <c r="CG16" s="70">
        <f t="shared" si="5"/>
        <v>56.1</v>
      </c>
      <c r="CH16" s="70">
        <f t="shared" si="6"/>
        <v>-12.200000000000003</v>
      </c>
      <c r="CI16" s="72"/>
      <c r="CJ16" s="73"/>
      <c r="CK16" s="73"/>
      <c r="CL16" s="65"/>
      <c r="CM16" s="68"/>
      <c r="CN16" s="64"/>
      <c r="CO16" s="64">
        <v>1</v>
      </c>
      <c r="CP16" s="64"/>
      <c r="CQ16" s="92">
        <f t="shared" si="7"/>
        <v>0</v>
      </c>
      <c r="CR16" s="70">
        <v>42.9</v>
      </c>
      <c r="CS16" s="70">
        <f t="shared" si="8"/>
        <v>57.1</v>
      </c>
      <c r="CT16" s="70">
        <f t="shared" si="9"/>
        <v>-14.200000000000003</v>
      </c>
      <c r="CU16" s="42"/>
      <c r="CV16" s="16"/>
      <c r="CW16" s="16"/>
      <c r="CX16" s="65"/>
      <c r="CY16" s="64"/>
      <c r="CZ16" s="64"/>
      <c r="DA16" s="64"/>
      <c r="DB16" s="92">
        <f t="shared" si="10"/>
        <v>0</v>
      </c>
      <c r="DC16" s="70">
        <v>38.4</v>
      </c>
      <c r="DD16" s="70">
        <f t="shared" si="11"/>
        <v>61.6</v>
      </c>
      <c r="DE16" s="70">
        <f t="shared" si="12"/>
        <v>-23.200000000000003</v>
      </c>
      <c r="DF16" s="42"/>
      <c r="DG16" s="16"/>
      <c r="DH16" s="16"/>
      <c r="DI16" s="65"/>
      <c r="DJ16" s="64"/>
      <c r="DK16" s="64"/>
      <c r="DL16" s="64">
        <v>1</v>
      </c>
      <c r="DM16" s="64"/>
      <c r="DN16" s="92">
        <f t="shared" si="13"/>
        <v>0</v>
      </c>
      <c r="DO16" s="70">
        <v>36</v>
      </c>
      <c r="DP16" s="70">
        <f t="shared" si="14"/>
        <v>64</v>
      </c>
      <c r="DQ16" s="70">
        <f t="shared" si="15"/>
        <v>-28</v>
      </c>
      <c r="DR16" s="42"/>
      <c r="DS16" s="16"/>
      <c r="DT16" s="46"/>
      <c r="DU16" s="64"/>
      <c r="DV16" s="64"/>
      <c r="DW16" s="64"/>
      <c r="DX16" s="64"/>
      <c r="DY16" s="45">
        <f t="shared" si="16"/>
        <v>0</v>
      </c>
      <c r="DZ16" s="64">
        <v>33.4</v>
      </c>
      <c r="EA16" s="77">
        <f t="shared" si="17"/>
        <v>66.599999999999994</v>
      </c>
      <c r="EB16" s="77">
        <f t="shared" si="18"/>
        <v>-33.199999999999996</v>
      </c>
      <c r="EC16" s="45"/>
      <c r="ED16" s="297"/>
      <c r="EE16" s="66"/>
      <c r="EF16" s="68"/>
      <c r="EG16" s="68"/>
      <c r="EH16" s="68"/>
      <c r="EI16" s="68">
        <v>1</v>
      </c>
      <c r="EJ16" s="68"/>
      <c r="EK16" s="45">
        <f t="shared" si="19"/>
        <v>0</v>
      </c>
      <c r="EL16" s="64">
        <v>30.9</v>
      </c>
      <c r="EM16" s="77">
        <f t="shared" si="20"/>
        <v>69.099999999999994</v>
      </c>
      <c r="EN16" s="77">
        <f t="shared" si="21"/>
        <v>-38.199999999999996</v>
      </c>
      <c r="EO16" s="45"/>
      <c r="EP16" s="297"/>
      <c r="EQ16" s="64"/>
      <c r="ER16" s="65"/>
      <c r="ES16" s="64">
        <v>1</v>
      </c>
      <c r="ET16" s="64"/>
      <c r="EU16" s="130">
        <v>1</v>
      </c>
      <c r="EV16" s="64"/>
      <c r="EW16" s="45">
        <f t="shared" si="22"/>
        <v>0</v>
      </c>
      <c r="EX16" s="64">
        <v>41.5</v>
      </c>
      <c r="EY16" s="77">
        <f t="shared" si="23"/>
        <v>58.5</v>
      </c>
      <c r="EZ16" s="77">
        <f t="shared" si="24"/>
        <v>-17</v>
      </c>
      <c r="FA16" s="45"/>
      <c r="FB16" s="297"/>
      <c r="FC16" s="66"/>
      <c r="FD16" s="68"/>
      <c r="FE16" s="68"/>
      <c r="FF16" s="68"/>
      <c r="FG16" s="68"/>
      <c r="FH16" s="45">
        <f t="shared" si="25"/>
        <v>0</v>
      </c>
      <c r="FI16" s="64">
        <v>32.6</v>
      </c>
      <c r="FJ16" s="77">
        <f t="shared" si="26"/>
        <v>67.400000000000006</v>
      </c>
      <c r="FK16" s="77">
        <f t="shared" si="27"/>
        <v>-34.800000000000004</v>
      </c>
      <c r="FL16" s="45"/>
      <c r="FM16" s="297"/>
      <c r="FN16" s="66"/>
      <c r="FO16" s="68"/>
      <c r="FP16" s="68"/>
      <c r="FQ16" s="68">
        <v>1</v>
      </c>
      <c r="FR16" s="68"/>
      <c r="FS16" s="45">
        <f t="shared" si="28"/>
        <v>0</v>
      </c>
      <c r="FT16" s="64">
        <v>36</v>
      </c>
      <c r="FU16" s="77">
        <f t="shared" si="29"/>
        <v>64</v>
      </c>
      <c r="FV16" s="77">
        <f t="shared" si="30"/>
        <v>-28</v>
      </c>
      <c r="FW16" s="45"/>
      <c r="FX16" s="297"/>
      <c r="FY16" s="66"/>
      <c r="FZ16" s="68"/>
      <c r="GA16" s="68"/>
      <c r="GB16" s="68"/>
      <c r="GC16" s="68"/>
      <c r="GD16" s="45">
        <f t="shared" si="31"/>
        <v>0</v>
      </c>
      <c r="GE16" s="64">
        <v>46.2</v>
      </c>
      <c r="GF16" s="77">
        <f t="shared" si="32"/>
        <v>53.8</v>
      </c>
      <c r="GG16" s="77">
        <f t="shared" si="33"/>
        <v>-7.5999999999999943</v>
      </c>
      <c r="GH16" s="45"/>
      <c r="GI16" s="297"/>
      <c r="GJ16" s="66"/>
      <c r="GK16" s="65"/>
      <c r="GL16" s="64"/>
      <c r="GM16" s="64"/>
      <c r="GN16" s="64"/>
      <c r="GO16" s="45">
        <f t="shared" si="34"/>
        <v>0</v>
      </c>
      <c r="GP16" s="64">
        <v>45.1</v>
      </c>
      <c r="GQ16" s="77">
        <f t="shared" si="35"/>
        <v>54.9</v>
      </c>
      <c r="GR16" s="77">
        <f t="shared" si="36"/>
        <v>-9.7999999999999972</v>
      </c>
      <c r="GS16" s="45"/>
      <c r="GT16" s="297"/>
      <c r="GU16" s="66"/>
      <c r="GV16" s="65"/>
      <c r="GW16" s="64"/>
      <c r="GX16" s="64">
        <v>2</v>
      </c>
      <c r="GY16" s="64"/>
      <c r="GZ16" s="45">
        <f t="shared" si="37"/>
        <v>0</v>
      </c>
      <c r="HA16" s="64">
        <v>28.6</v>
      </c>
      <c r="HB16" s="77">
        <f t="shared" si="38"/>
        <v>71.400000000000006</v>
      </c>
      <c r="HC16" s="77">
        <f t="shared" si="39"/>
        <v>-42.800000000000004</v>
      </c>
      <c r="HD16" s="45"/>
      <c r="HE16" s="297"/>
      <c r="HF16" s="66"/>
      <c r="HG16" s="68"/>
      <c r="HH16" s="68"/>
      <c r="HI16" s="68"/>
      <c r="HJ16" s="129">
        <v>1</v>
      </c>
      <c r="HK16" s="68"/>
      <c r="HL16" s="45">
        <f t="shared" si="40"/>
        <v>1</v>
      </c>
      <c r="HM16" s="64">
        <v>50.8</v>
      </c>
      <c r="HN16" s="77">
        <f t="shared" si="41"/>
        <v>49.2</v>
      </c>
      <c r="HO16" s="64"/>
      <c r="HP16" s="45"/>
      <c r="HQ16" s="297"/>
      <c r="HR16" s="66"/>
      <c r="HS16" s="65"/>
      <c r="HT16" s="64"/>
      <c r="HU16" s="64"/>
      <c r="HV16" s="64"/>
      <c r="HW16" s="45">
        <f t="shared" si="42"/>
        <v>0</v>
      </c>
      <c r="HX16" s="64">
        <v>48</v>
      </c>
      <c r="HY16" s="77">
        <f t="shared" si="43"/>
        <v>52</v>
      </c>
      <c r="HZ16" s="77">
        <f t="shared" si="44"/>
        <v>-4</v>
      </c>
      <c r="IA16" s="45"/>
      <c r="IB16" s="297"/>
      <c r="IC16" s="66"/>
      <c r="ID16" s="68">
        <v>1</v>
      </c>
      <c r="IE16" s="68"/>
      <c r="IF16" s="68"/>
      <c r="IG16" s="68"/>
      <c r="IH16" s="45">
        <f t="shared" si="45"/>
        <v>0</v>
      </c>
      <c r="II16" s="93">
        <v>35.299999999999997</v>
      </c>
      <c r="IJ16" s="77">
        <f t="shared" si="46"/>
        <v>64.7</v>
      </c>
      <c r="IK16" s="77">
        <f t="shared" si="47"/>
        <v>-29.400000000000006</v>
      </c>
      <c r="IL16" s="45">
        <v>1</v>
      </c>
      <c r="IM16" s="297">
        <v>1</v>
      </c>
      <c r="IN16" s="66">
        <v>1</v>
      </c>
      <c r="IO16" s="65"/>
      <c r="IP16" s="64"/>
      <c r="IQ16" s="64"/>
      <c r="IR16" s="64"/>
      <c r="IS16" s="45">
        <f t="shared" si="48"/>
        <v>0</v>
      </c>
      <c r="IT16" s="64">
        <v>44.5</v>
      </c>
      <c r="IU16" s="77">
        <f t="shared" si="49"/>
        <v>55.5</v>
      </c>
      <c r="IV16" s="77">
        <f t="shared" si="50"/>
        <v>-11</v>
      </c>
      <c r="IW16" s="45"/>
      <c r="IX16" s="297"/>
      <c r="IY16" s="66"/>
      <c r="IZ16" s="68"/>
      <c r="JA16" s="68"/>
      <c r="JB16" s="68">
        <v>1</v>
      </c>
      <c r="JC16" s="68"/>
      <c r="JD16" s="45">
        <f t="shared" si="51"/>
        <v>0</v>
      </c>
      <c r="JE16" s="83">
        <v>28.8</v>
      </c>
      <c r="JF16" s="77">
        <f t="shared" si="52"/>
        <v>71.2</v>
      </c>
      <c r="JG16" s="77">
        <f t="shared" si="53"/>
        <v>-42.400000000000006</v>
      </c>
      <c r="JH16" s="45"/>
      <c r="JI16" s="297"/>
      <c r="JJ16" s="66"/>
      <c r="JK16" s="65"/>
      <c r="JL16" s="64"/>
      <c r="JM16" s="64"/>
      <c r="JN16" s="64"/>
      <c r="JO16" s="45">
        <f t="shared" si="54"/>
        <v>0</v>
      </c>
      <c r="JP16" s="64">
        <v>43.4</v>
      </c>
      <c r="JQ16" s="77">
        <f t="shared" si="55"/>
        <v>56.6</v>
      </c>
      <c r="JR16" s="77">
        <f t="shared" si="56"/>
        <v>-13.200000000000003</v>
      </c>
      <c r="JS16" s="45"/>
      <c r="JT16" s="297"/>
      <c r="JU16" s="66"/>
      <c r="JV16" s="68"/>
      <c r="JW16" s="68"/>
      <c r="JX16" s="68"/>
      <c r="JY16" s="68"/>
      <c r="JZ16" s="45">
        <f t="shared" si="57"/>
        <v>0</v>
      </c>
      <c r="KA16" s="64">
        <v>44.3</v>
      </c>
      <c r="KB16" s="77">
        <f t="shared" si="58"/>
        <v>55.7</v>
      </c>
      <c r="KC16" s="77">
        <f t="shared" si="59"/>
        <v>-28.5</v>
      </c>
      <c r="KD16" s="45"/>
      <c r="KE16" s="297"/>
      <c r="KF16" s="66"/>
      <c r="KG16" s="65">
        <v>1</v>
      </c>
      <c r="KH16" s="64"/>
      <c r="KI16" s="64">
        <v>1</v>
      </c>
      <c r="KJ16" s="64"/>
      <c r="KK16" s="45">
        <f t="shared" si="60"/>
        <v>0</v>
      </c>
      <c r="KL16" s="64">
        <v>32</v>
      </c>
      <c r="KM16" s="77">
        <f t="shared" si="61"/>
        <v>68</v>
      </c>
      <c r="KN16" s="77">
        <f t="shared" si="62"/>
        <v>-36</v>
      </c>
      <c r="KO16" s="45">
        <v>1</v>
      </c>
      <c r="KP16" s="297">
        <v>1</v>
      </c>
      <c r="KQ16" s="66">
        <v>1</v>
      </c>
      <c r="KR16" s="68"/>
      <c r="KS16" s="68"/>
      <c r="KT16" s="68"/>
      <c r="KU16" s="68"/>
      <c r="KV16" s="45">
        <f t="shared" si="63"/>
        <v>0</v>
      </c>
      <c r="KW16" s="64">
        <v>31.4</v>
      </c>
      <c r="KX16" s="77">
        <f t="shared" si="64"/>
        <v>68.599999999999994</v>
      </c>
      <c r="KY16" s="77">
        <f t="shared" si="65"/>
        <v>-37.199999999999996</v>
      </c>
      <c r="KZ16" s="45"/>
      <c r="LA16" s="297"/>
      <c r="LB16" s="66"/>
      <c r="LC16" s="65">
        <v>1</v>
      </c>
      <c r="LD16" s="64"/>
      <c r="LE16" s="64">
        <v>1</v>
      </c>
      <c r="LF16" s="130"/>
      <c r="LG16" s="64"/>
      <c r="LH16" s="45">
        <f t="shared" si="66"/>
        <v>0</v>
      </c>
      <c r="LI16" s="64">
        <v>21.7</v>
      </c>
      <c r="LJ16" s="77">
        <f t="shared" si="67"/>
        <v>78.3</v>
      </c>
      <c r="LK16" s="77">
        <f t="shared" si="68"/>
        <v>-56.599999999999994</v>
      </c>
      <c r="LL16" s="294">
        <v>1</v>
      </c>
      <c r="LM16" s="294">
        <v>1</v>
      </c>
      <c r="LN16" s="413">
        <v>1</v>
      </c>
      <c r="LO16" s="68"/>
      <c r="LP16" s="68"/>
      <c r="LQ16" s="68"/>
      <c r="LR16" s="68"/>
      <c r="LS16" s="45">
        <f t="shared" si="69"/>
        <v>0</v>
      </c>
      <c r="LT16" s="64">
        <v>39.5</v>
      </c>
      <c r="LU16" s="77">
        <f t="shared" si="70"/>
        <v>60.5</v>
      </c>
      <c r="LV16" s="77">
        <f t="shared" si="71"/>
        <v>-21</v>
      </c>
      <c r="LW16" s="51"/>
      <c r="LX16" s="48"/>
      <c r="LY16" s="66"/>
      <c r="LZ16" s="65"/>
      <c r="MB16" s="64"/>
      <c r="MC16" s="64">
        <v>1</v>
      </c>
      <c r="MD16" s="64"/>
      <c r="ME16" s="45">
        <f t="shared" si="72"/>
        <v>0</v>
      </c>
      <c r="MF16" s="64">
        <v>31.7</v>
      </c>
      <c r="MG16" s="77">
        <f t="shared" si="73"/>
        <v>68.3</v>
      </c>
      <c r="MH16" s="77">
        <f t="shared" si="74"/>
        <v>-36.599999999999994</v>
      </c>
      <c r="MI16" s="45"/>
      <c r="MJ16" s="297"/>
      <c r="MK16" s="66"/>
      <c r="ML16" s="65"/>
      <c r="MM16" s="64"/>
      <c r="MN16" s="64"/>
      <c r="MO16" s="64"/>
      <c r="MP16" s="45">
        <f t="shared" si="75"/>
        <v>0</v>
      </c>
      <c r="MQ16" s="64">
        <v>40.799999999999997</v>
      </c>
      <c r="MR16" s="77">
        <f t="shared" si="76"/>
        <v>59.2</v>
      </c>
      <c r="MS16" s="77">
        <f t="shared" si="77"/>
        <v>-18.400000000000006</v>
      </c>
      <c r="MT16" s="51"/>
      <c r="MU16" s="48"/>
      <c r="MV16" s="66"/>
      <c r="MW16" s="68"/>
      <c r="MX16" s="68"/>
      <c r="MY16" s="68"/>
      <c r="MZ16" s="68"/>
      <c r="NA16" s="68"/>
    </row>
    <row r="17" spans="1:360" x14ac:dyDescent="0.25">
      <c r="A17" s="4">
        <v>41973</v>
      </c>
      <c r="B17" s="371" t="s">
        <v>130</v>
      </c>
      <c r="C17" s="371"/>
      <c r="D17" s="28">
        <v>1</v>
      </c>
      <c r="E17" s="29"/>
      <c r="F17" s="6"/>
      <c r="G17" s="18"/>
      <c r="H17" s="63">
        <v>0</v>
      </c>
      <c r="I17" s="70">
        <v>22.7</v>
      </c>
      <c r="J17" s="70">
        <v>77.3</v>
      </c>
      <c r="K17" s="70">
        <f t="shared" si="78"/>
        <v>-54.599999999999994</v>
      </c>
      <c r="L17" s="18" t="s">
        <v>53</v>
      </c>
      <c r="M17" s="66">
        <v>1</v>
      </c>
      <c r="N17" s="65"/>
      <c r="O17" s="64"/>
      <c r="P17" s="64"/>
      <c r="Q17" s="67"/>
      <c r="R17" s="64"/>
      <c r="S17" s="64"/>
      <c r="T17" s="65">
        <v>1</v>
      </c>
      <c r="U17" s="64"/>
      <c r="V17" s="64"/>
      <c r="W17" s="67"/>
      <c r="X17" s="64">
        <v>1</v>
      </c>
      <c r="Y17" s="64">
        <v>1</v>
      </c>
      <c r="Z17" s="134"/>
      <c r="AA17" s="135"/>
      <c r="AB17" s="135"/>
      <c r="AC17" s="150"/>
      <c r="AD17" s="135"/>
      <c r="AE17" s="135"/>
      <c r="AF17" s="65"/>
      <c r="AG17" s="64"/>
      <c r="AH17" s="64"/>
      <c r="AI17" s="64"/>
      <c r="AJ17" s="45"/>
      <c r="AK17" s="64"/>
      <c r="AL17" s="65"/>
      <c r="AM17" s="64"/>
      <c r="AN17" s="64"/>
      <c r="AO17" s="64"/>
      <c r="AP17" s="45"/>
      <c r="AQ17" s="64"/>
      <c r="AR17" s="65"/>
      <c r="AS17" s="64"/>
      <c r="AT17" s="64"/>
      <c r="AU17" s="64"/>
      <c r="AV17" s="45"/>
      <c r="AW17" s="66"/>
      <c r="AX17" s="64"/>
      <c r="AY17" s="64"/>
      <c r="AZ17" s="64"/>
      <c r="BA17" s="67"/>
      <c r="BB17" s="64"/>
      <c r="BC17" s="66"/>
      <c r="BD17" s="64"/>
      <c r="BE17" s="64"/>
      <c r="BF17" s="64"/>
      <c r="BG17" s="67"/>
      <c r="BH17" s="64"/>
      <c r="BI17" s="64"/>
      <c r="BJ17" s="65"/>
      <c r="BK17" s="64"/>
      <c r="BL17" s="64"/>
      <c r="BM17" s="64"/>
      <c r="BN17" s="45"/>
      <c r="BO17" s="64"/>
      <c r="BP17" s="65"/>
      <c r="BQ17" s="64">
        <v>1</v>
      </c>
      <c r="BR17" s="64"/>
      <c r="BS17" s="67"/>
      <c r="BT17" s="73">
        <f t="shared" si="1"/>
        <v>0</v>
      </c>
      <c r="BU17" s="70">
        <v>20.6</v>
      </c>
      <c r="BV17" s="70">
        <f t="shared" si="2"/>
        <v>79.400000000000006</v>
      </c>
      <c r="BW17" s="70">
        <f t="shared" si="79"/>
        <v>-58.800000000000004</v>
      </c>
      <c r="BX17" s="72"/>
      <c r="BY17" s="73"/>
      <c r="BZ17" s="74"/>
      <c r="CA17" s="64"/>
      <c r="CB17" s="64"/>
      <c r="CC17" s="64"/>
      <c r="CD17" s="64"/>
      <c r="CE17" s="72">
        <f t="shared" si="4"/>
        <v>0</v>
      </c>
      <c r="CF17" s="70">
        <v>21.6</v>
      </c>
      <c r="CG17" s="70">
        <f t="shared" si="5"/>
        <v>78.400000000000006</v>
      </c>
      <c r="CH17" s="70">
        <f t="shared" si="6"/>
        <v>-56.800000000000004</v>
      </c>
      <c r="CI17" s="72"/>
      <c r="CJ17" s="73"/>
      <c r="CK17" s="73"/>
      <c r="CL17" s="65"/>
      <c r="CM17" s="64"/>
      <c r="CN17" s="64"/>
      <c r="CO17" s="64"/>
      <c r="CP17" s="64"/>
      <c r="CQ17" s="92">
        <f t="shared" si="7"/>
        <v>0</v>
      </c>
      <c r="CR17" s="70">
        <v>24.7</v>
      </c>
      <c r="CS17" s="70">
        <f t="shared" si="8"/>
        <v>75.3</v>
      </c>
      <c r="CT17" s="70">
        <f t="shared" si="9"/>
        <v>-50.599999999999994</v>
      </c>
      <c r="CU17" s="42"/>
      <c r="CV17" s="16"/>
      <c r="CW17" s="16"/>
      <c r="CX17" s="65"/>
      <c r="CY17" s="64"/>
      <c r="CZ17" s="64"/>
      <c r="DA17" s="64"/>
      <c r="DB17" s="92">
        <f t="shared" si="10"/>
        <v>0</v>
      </c>
      <c r="DC17" s="70">
        <v>25.9</v>
      </c>
      <c r="DD17" s="70">
        <f t="shared" si="11"/>
        <v>74.099999999999994</v>
      </c>
      <c r="DE17" s="70">
        <f t="shared" si="12"/>
        <v>-48.199999999999996</v>
      </c>
      <c r="DF17" s="42"/>
      <c r="DG17" s="16"/>
      <c r="DH17" s="16"/>
      <c r="DI17" s="65"/>
      <c r="DJ17" s="64"/>
      <c r="DK17" s="64"/>
      <c r="DL17" s="64"/>
      <c r="DM17" s="64"/>
      <c r="DN17" s="92">
        <f t="shared" si="13"/>
        <v>0</v>
      </c>
      <c r="DO17" s="70">
        <v>29.3</v>
      </c>
      <c r="DP17" s="70">
        <f t="shared" si="14"/>
        <v>70.7</v>
      </c>
      <c r="DQ17" s="70">
        <f t="shared" si="15"/>
        <v>-41.400000000000006</v>
      </c>
      <c r="DR17" s="42"/>
      <c r="DS17" s="16"/>
      <c r="DT17" s="46"/>
      <c r="DU17" s="64"/>
      <c r="DV17" s="64"/>
      <c r="DW17" s="64"/>
      <c r="DX17" s="64"/>
      <c r="DY17" s="45">
        <f t="shared" si="16"/>
        <v>0</v>
      </c>
      <c r="DZ17" s="64">
        <v>27.8</v>
      </c>
      <c r="EA17" s="77">
        <f t="shared" si="17"/>
        <v>72.2</v>
      </c>
      <c r="EB17" s="77">
        <f t="shared" si="18"/>
        <v>-44.400000000000006</v>
      </c>
      <c r="EC17" s="45"/>
      <c r="ED17" s="297"/>
      <c r="EE17" s="66"/>
      <c r="EF17" s="68"/>
      <c r="EG17" s="68"/>
      <c r="EH17" s="68"/>
      <c r="EI17" s="68"/>
      <c r="EJ17" s="68"/>
      <c r="EK17" s="45">
        <f t="shared" si="19"/>
        <v>0</v>
      </c>
      <c r="EL17" s="64">
        <v>24.9</v>
      </c>
      <c r="EM17" s="77">
        <f t="shared" si="20"/>
        <v>75.099999999999994</v>
      </c>
      <c r="EN17" s="77">
        <f t="shared" si="21"/>
        <v>-50.199999999999996</v>
      </c>
      <c r="EO17" s="45"/>
      <c r="EP17" s="297"/>
      <c r="EQ17" s="64"/>
      <c r="ER17" s="65"/>
      <c r="ES17" s="64"/>
      <c r="ET17" s="64"/>
      <c r="EU17" s="130"/>
      <c r="EV17" s="64"/>
      <c r="EW17" s="45">
        <f t="shared" si="22"/>
        <v>0</v>
      </c>
      <c r="EX17" s="64">
        <v>24.6</v>
      </c>
      <c r="EY17" s="77">
        <f t="shared" si="23"/>
        <v>75.400000000000006</v>
      </c>
      <c r="EZ17" s="77">
        <f t="shared" si="24"/>
        <v>-50.800000000000004</v>
      </c>
      <c r="FA17" s="45"/>
      <c r="FB17" s="297"/>
      <c r="FC17" s="66"/>
      <c r="FD17" s="68"/>
      <c r="FE17" s="68"/>
      <c r="FF17" s="68"/>
      <c r="FG17" s="68"/>
      <c r="FH17" s="45">
        <f t="shared" si="25"/>
        <v>0</v>
      </c>
      <c r="FI17" s="64">
        <v>20.3</v>
      </c>
      <c r="FJ17" s="77">
        <f t="shared" si="26"/>
        <v>79.7</v>
      </c>
      <c r="FK17" s="77">
        <f t="shared" si="27"/>
        <v>-59.400000000000006</v>
      </c>
      <c r="FL17" s="45"/>
      <c r="FM17" s="297"/>
      <c r="FN17" s="66"/>
      <c r="FO17" s="68">
        <v>1</v>
      </c>
      <c r="FP17" s="68"/>
      <c r="FQ17" s="68"/>
      <c r="FR17" s="68"/>
      <c r="FS17" s="45">
        <f t="shared" si="28"/>
        <v>0</v>
      </c>
      <c r="FT17" s="64">
        <v>21.1</v>
      </c>
      <c r="FU17" s="77">
        <f t="shared" si="29"/>
        <v>78.900000000000006</v>
      </c>
      <c r="FV17" s="77">
        <f t="shared" si="30"/>
        <v>-57.800000000000004</v>
      </c>
      <c r="FW17" s="45">
        <v>1</v>
      </c>
      <c r="FX17" s="297">
        <v>1</v>
      </c>
      <c r="FY17" s="66">
        <v>1</v>
      </c>
      <c r="FZ17" s="68"/>
      <c r="GA17" s="68"/>
      <c r="GB17" s="68"/>
      <c r="GC17" s="68"/>
      <c r="GD17" s="45">
        <f t="shared" si="31"/>
        <v>0</v>
      </c>
      <c r="GE17" s="64">
        <v>23.6</v>
      </c>
      <c r="GF17" s="77">
        <f t="shared" si="32"/>
        <v>76.400000000000006</v>
      </c>
      <c r="GG17" s="77">
        <f t="shared" si="33"/>
        <v>-52.800000000000004</v>
      </c>
      <c r="GH17" s="45"/>
      <c r="GI17" s="297"/>
      <c r="GJ17" s="66"/>
      <c r="GK17" s="65"/>
      <c r="GL17" s="64"/>
      <c r="GM17" s="64"/>
      <c r="GN17" s="64"/>
      <c r="GO17" s="45">
        <f t="shared" si="34"/>
        <v>0</v>
      </c>
      <c r="GP17" s="64">
        <v>21.4</v>
      </c>
      <c r="GQ17" s="77">
        <f t="shared" si="35"/>
        <v>78.599999999999994</v>
      </c>
      <c r="GR17" s="77">
        <f t="shared" si="36"/>
        <v>-57.199999999999996</v>
      </c>
      <c r="GS17" s="45"/>
      <c r="GT17" s="297"/>
      <c r="GU17" s="66"/>
      <c r="GV17" s="65"/>
      <c r="GW17" s="64"/>
      <c r="GX17" s="64">
        <v>1</v>
      </c>
      <c r="GY17" s="64"/>
      <c r="GZ17" s="45">
        <f t="shared" si="37"/>
        <v>0</v>
      </c>
      <c r="HA17" s="64">
        <v>46</v>
      </c>
      <c r="HB17" s="77">
        <f t="shared" si="38"/>
        <v>54</v>
      </c>
      <c r="HC17" s="77">
        <f t="shared" si="39"/>
        <v>-8</v>
      </c>
      <c r="HD17" s="45"/>
      <c r="HE17" s="297"/>
      <c r="HF17" s="66"/>
      <c r="HG17" s="68">
        <v>1</v>
      </c>
      <c r="HH17" s="68"/>
      <c r="HI17" s="68"/>
      <c r="HK17" s="68"/>
      <c r="HL17" s="45">
        <f t="shared" si="40"/>
        <v>0</v>
      </c>
      <c r="HM17" s="64">
        <v>28.5</v>
      </c>
      <c r="HN17" s="77">
        <f t="shared" si="41"/>
        <v>71.5</v>
      </c>
      <c r="HO17" s="64"/>
      <c r="HP17" s="45">
        <v>1</v>
      </c>
      <c r="HQ17" s="297">
        <v>1</v>
      </c>
      <c r="HR17" s="66">
        <v>1</v>
      </c>
      <c r="HS17" s="65"/>
      <c r="HT17" s="64"/>
      <c r="HU17" s="64"/>
      <c r="HV17" s="64"/>
      <c r="HW17" s="45">
        <f t="shared" si="42"/>
        <v>0</v>
      </c>
      <c r="HX17" s="64">
        <v>28.5</v>
      </c>
      <c r="HY17" s="77">
        <f t="shared" si="43"/>
        <v>71.5</v>
      </c>
      <c r="HZ17" s="77">
        <f t="shared" si="44"/>
        <v>-43</v>
      </c>
      <c r="IA17" s="45"/>
      <c r="IB17" s="297"/>
      <c r="IC17" s="66"/>
      <c r="ID17" s="68">
        <v>1</v>
      </c>
      <c r="IE17" s="68"/>
      <c r="IF17" s="68"/>
      <c r="IG17" s="68"/>
      <c r="IH17" s="45">
        <f t="shared" si="45"/>
        <v>0</v>
      </c>
      <c r="II17" s="64">
        <v>26</v>
      </c>
      <c r="IJ17" s="77">
        <f t="shared" si="46"/>
        <v>74</v>
      </c>
      <c r="IK17" s="77">
        <f t="shared" si="47"/>
        <v>-48</v>
      </c>
      <c r="IL17" s="45">
        <v>1</v>
      </c>
      <c r="IM17" s="297">
        <v>1</v>
      </c>
      <c r="IN17" s="66">
        <v>1</v>
      </c>
      <c r="IO17" s="65">
        <v>1</v>
      </c>
      <c r="IP17" s="64"/>
      <c r="IQ17" s="64"/>
      <c r="IR17" s="64"/>
      <c r="IS17" s="45">
        <f t="shared" si="48"/>
        <v>0</v>
      </c>
      <c r="IT17" s="64">
        <v>27.4</v>
      </c>
      <c r="IU17" s="77">
        <f t="shared" si="49"/>
        <v>72.599999999999994</v>
      </c>
      <c r="IV17" s="77">
        <f t="shared" si="50"/>
        <v>-45.199999999999996</v>
      </c>
      <c r="IW17" s="45">
        <v>1</v>
      </c>
      <c r="IX17" s="297">
        <v>1</v>
      </c>
      <c r="IY17" s="66">
        <v>1</v>
      </c>
      <c r="IZ17" s="68"/>
      <c r="JA17" s="68"/>
      <c r="JB17" s="68"/>
      <c r="JC17" s="68"/>
      <c r="JD17" s="45">
        <f t="shared" si="51"/>
        <v>0</v>
      </c>
      <c r="JE17" s="64">
        <v>20.399999999999999</v>
      </c>
      <c r="JF17" s="77">
        <f t="shared" si="52"/>
        <v>79.599999999999994</v>
      </c>
      <c r="JG17" s="77">
        <f t="shared" si="53"/>
        <v>-59.199999999999996</v>
      </c>
      <c r="JH17" s="45"/>
      <c r="JI17" s="297"/>
      <c r="JJ17" s="66"/>
      <c r="JK17" s="65">
        <v>1</v>
      </c>
      <c r="JL17" s="64"/>
      <c r="JM17" s="64"/>
      <c r="JN17" s="64"/>
      <c r="JO17" s="45">
        <f t="shared" si="54"/>
        <v>0</v>
      </c>
      <c r="JP17" s="64">
        <v>24</v>
      </c>
      <c r="JQ17" s="77">
        <f t="shared" si="55"/>
        <v>76</v>
      </c>
      <c r="JR17" s="77">
        <f t="shared" si="56"/>
        <v>-52</v>
      </c>
      <c r="JS17" s="45">
        <v>1</v>
      </c>
      <c r="JT17" s="297">
        <v>1</v>
      </c>
      <c r="JU17" s="66">
        <v>1</v>
      </c>
      <c r="JV17" s="68"/>
      <c r="JW17" s="68"/>
      <c r="JX17" s="68"/>
      <c r="JY17" s="68"/>
      <c r="JZ17" s="45">
        <f t="shared" si="57"/>
        <v>0</v>
      </c>
      <c r="KA17" s="64">
        <v>27.2</v>
      </c>
      <c r="KB17" s="77">
        <f t="shared" si="58"/>
        <v>72.8</v>
      </c>
      <c r="KC17" s="77">
        <f t="shared" si="59"/>
        <v>-41.899999999999991</v>
      </c>
      <c r="KD17" s="45"/>
      <c r="KE17" s="297"/>
      <c r="KF17" s="66"/>
      <c r="KG17" s="65"/>
      <c r="KH17" s="64"/>
      <c r="KI17" s="64"/>
      <c r="KJ17" s="64"/>
      <c r="KK17" s="45">
        <f t="shared" si="60"/>
        <v>0</v>
      </c>
      <c r="KL17" s="64">
        <v>33.299999999999997</v>
      </c>
      <c r="KM17" s="77">
        <f t="shared" si="61"/>
        <v>66.7</v>
      </c>
      <c r="KN17" s="77">
        <f t="shared" si="62"/>
        <v>-33.400000000000006</v>
      </c>
      <c r="KO17" s="45"/>
      <c r="KP17" s="297"/>
      <c r="KQ17" s="66"/>
      <c r="KR17" s="68"/>
      <c r="KS17" s="68"/>
      <c r="KT17" s="68"/>
      <c r="KU17" s="68"/>
      <c r="KV17" s="45">
        <f t="shared" si="63"/>
        <v>0</v>
      </c>
      <c r="KW17" s="64">
        <v>17</v>
      </c>
      <c r="KX17" s="77">
        <f t="shared" si="64"/>
        <v>83</v>
      </c>
      <c r="KY17" s="77">
        <f t="shared" si="65"/>
        <v>-66</v>
      </c>
      <c r="KZ17" s="45"/>
      <c r="LA17" s="297"/>
      <c r="LB17" s="66"/>
      <c r="LC17" s="65"/>
      <c r="LD17" s="64"/>
      <c r="LE17" s="64"/>
      <c r="LF17" s="130"/>
      <c r="LG17" s="64"/>
      <c r="LH17" s="45">
        <f t="shared" si="66"/>
        <v>0</v>
      </c>
      <c r="LI17" s="64">
        <v>21.2</v>
      </c>
      <c r="LJ17" s="77">
        <f t="shared" si="67"/>
        <v>78.8</v>
      </c>
      <c r="LK17" s="77">
        <f t="shared" si="68"/>
        <v>-57.599999999999994</v>
      </c>
      <c r="LL17" s="294"/>
      <c r="LM17" s="294"/>
      <c r="LN17" s="413"/>
      <c r="LO17" s="68">
        <v>1</v>
      </c>
      <c r="LP17" s="68"/>
      <c r="LQ17" s="68"/>
      <c r="LR17" s="68"/>
      <c r="LS17" s="45">
        <f t="shared" si="69"/>
        <v>0</v>
      </c>
      <c r="LT17" s="64">
        <v>20</v>
      </c>
      <c r="LU17" s="77">
        <f t="shared" si="70"/>
        <v>80</v>
      </c>
      <c r="LV17" s="77">
        <f t="shared" si="71"/>
        <v>-60</v>
      </c>
      <c r="LW17" s="51">
        <v>1</v>
      </c>
      <c r="LX17" s="48">
        <v>1</v>
      </c>
      <c r="LY17" s="66">
        <v>1</v>
      </c>
      <c r="LZ17" s="65"/>
      <c r="MA17" s="64"/>
      <c r="MB17" s="64"/>
      <c r="MC17" s="130"/>
      <c r="MD17" s="64"/>
      <c r="ME17" s="45">
        <f t="shared" si="72"/>
        <v>0</v>
      </c>
      <c r="MF17" s="64">
        <v>23.5</v>
      </c>
      <c r="MG17" s="77">
        <f t="shared" si="73"/>
        <v>76.5</v>
      </c>
      <c r="MH17" s="77">
        <f t="shared" si="74"/>
        <v>-53</v>
      </c>
      <c r="MI17" s="45"/>
      <c r="MJ17" s="297"/>
      <c r="MK17" s="66"/>
      <c r="ML17" s="65"/>
      <c r="MM17" s="64"/>
      <c r="MN17" s="64"/>
      <c r="MO17" s="64"/>
      <c r="MP17" s="45">
        <f t="shared" si="75"/>
        <v>0</v>
      </c>
      <c r="MQ17" s="64">
        <v>19.399999999999999</v>
      </c>
      <c r="MR17" s="77">
        <f t="shared" si="76"/>
        <v>80.599999999999994</v>
      </c>
      <c r="MS17" s="77">
        <f t="shared" si="77"/>
        <v>-61.199999999999996</v>
      </c>
      <c r="MT17" s="51"/>
      <c r="MU17" s="48"/>
      <c r="MV17" s="66"/>
    </row>
    <row r="18" spans="1:360" x14ac:dyDescent="0.25">
      <c r="A18" s="231">
        <v>41973</v>
      </c>
      <c r="B18" s="379" t="s">
        <v>131</v>
      </c>
      <c r="C18" s="379"/>
      <c r="D18" s="232">
        <v>1</v>
      </c>
      <c r="E18" s="233"/>
      <c r="F18" s="234"/>
      <c r="G18" s="235"/>
      <c r="H18" s="236">
        <v>0</v>
      </c>
      <c r="I18" s="244">
        <v>25.9</v>
      </c>
      <c r="J18" s="244">
        <v>74.099999999999994</v>
      </c>
      <c r="K18" s="244">
        <f t="shared" si="78"/>
        <v>-48.199999999999996</v>
      </c>
      <c r="L18" s="235" t="s">
        <v>53</v>
      </c>
      <c r="M18" s="239">
        <v>1</v>
      </c>
      <c r="N18" s="241">
        <v>1</v>
      </c>
      <c r="O18" s="240"/>
      <c r="P18" s="240"/>
      <c r="Q18" s="242"/>
      <c r="R18" s="240">
        <v>1</v>
      </c>
      <c r="S18" s="240">
        <v>1</v>
      </c>
      <c r="T18" s="241"/>
      <c r="U18" s="240"/>
      <c r="V18" s="240"/>
      <c r="W18" s="242"/>
      <c r="X18" s="240"/>
      <c r="Y18" s="240"/>
      <c r="Z18" s="241"/>
      <c r="AA18" s="240"/>
      <c r="AB18" s="240"/>
      <c r="AC18" s="242"/>
      <c r="AD18" s="240"/>
      <c r="AE18" s="240"/>
      <c r="AF18" s="241"/>
      <c r="AG18" s="240"/>
      <c r="AH18" s="240"/>
      <c r="AI18" s="240"/>
      <c r="AJ18" s="243"/>
      <c r="AK18" s="240"/>
      <c r="AL18" s="241"/>
      <c r="AM18" s="240"/>
      <c r="AN18" s="240"/>
      <c r="AO18" s="240"/>
      <c r="AP18" s="243"/>
      <c r="AQ18" s="240"/>
      <c r="AR18" s="241"/>
      <c r="AS18" s="240"/>
      <c r="AT18" s="240"/>
      <c r="AU18" s="240"/>
      <c r="AV18" s="243"/>
      <c r="AW18" s="239"/>
      <c r="AX18" s="240"/>
      <c r="AY18" s="240"/>
      <c r="AZ18" s="240"/>
      <c r="BA18" s="242"/>
      <c r="BB18" s="240"/>
      <c r="BC18" s="239"/>
      <c r="BD18" s="240"/>
      <c r="BE18" s="240"/>
      <c r="BF18" s="240"/>
      <c r="BG18" s="242"/>
      <c r="BH18" s="240"/>
      <c r="BI18" s="240"/>
      <c r="BJ18" s="241">
        <v>1</v>
      </c>
      <c r="BK18" s="240"/>
      <c r="BL18" s="240"/>
      <c r="BM18" s="240"/>
      <c r="BN18" s="243">
        <v>1</v>
      </c>
      <c r="BO18" s="240">
        <v>1</v>
      </c>
      <c r="BP18" s="241">
        <v>1</v>
      </c>
      <c r="BQ18" s="240">
        <v>1</v>
      </c>
      <c r="BR18" s="240"/>
      <c r="BS18" s="242"/>
      <c r="BT18" s="278">
        <f t="shared" si="1"/>
        <v>0</v>
      </c>
      <c r="BU18" s="244">
        <v>24.3</v>
      </c>
      <c r="BV18" s="244">
        <f t="shared" si="2"/>
        <v>75.7</v>
      </c>
      <c r="BW18" s="244">
        <f t="shared" si="79"/>
        <v>-51.400000000000006</v>
      </c>
      <c r="BX18" s="245">
        <v>1</v>
      </c>
      <c r="BY18" s="278">
        <v>1</v>
      </c>
      <c r="BZ18" s="246">
        <v>1</v>
      </c>
      <c r="CA18" s="240"/>
      <c r="CB18" s="240"/>
      <c r="CC18" s="240"/>
      <c r="CD18" s="240"/>
      <c r="CE18" s="245">
        <f t="shared" si="4"/>
        <v>0</v>
      </c>
      <c r="CF18" s="244">
        <v>25.1</v>
      </c>
      <c r="CG18" s="244">
        <f t="shared" si="5"/>
        <v>74.900000000000006</v>
      </c>
      <c r="CH18" s="244">
        <f t="shared" si="6"/>
        <v>-49.800000000000004</v>
      </c>
      <c r="CI18" s="245"/>
      <c r="CJ18" s="278"/>
      <c r="CK18" s="278"/>
      <c r="CL18" s="241"/>
      <c r="CM18" s="240"/>
      <c r="CN18" s="240"/>
      <c r="CO18" s="240"/>
      <c r="CP18" s="240"/>
      <c r="CQ18" s="247">
        <f t="shared" si="7"/>
        <v>0</v>
      </c>
      <c r="CR18" s="244">
        <v>29.6</v>
      </c>
      <c r="CS18" s="244">
        <f t="shared" si="8"/>
        <v>70.400000000000006</v>
      </c>
      <c r="CT18" s="244">
        <f t="shared" si="9"/>
        <v>-40.800000000000004</v>
      </c>
      <c r="CU18" s="248"/>
      <c r="CV18" s="249"/>
      <c r="CW18" s="249"/>
      <c r="CX18" s="241"/>
      <c r="CY18" s="240"/>
      <c r="CZ18" s="240"/>
      <c r="DA18" s="240"/>
      <c r="DB18" s="247">
        <f t="shared" si="10"/>
        <v>0</v>
      </c>
      <c r="DC18" s="244">
        <v>30</v>
      </c>
      <c r="DD18" s="244">
        <f t="shared" si="11"/>
        <v>70</v>
      </c>
      <c r="DE18" s="244">
        <f t="shared" si="12"/>
        <v>-40</v>
      </c>
      <c r="DF18" s="248"/>
      <c r="DG18" s="249"/>
      <c r="DH18" s="249"/>
      <c r="DI18" s="241"/>
      <c r="DJ18" s="240"/>
      <c r="DK18" s="240"/>
      <c r="DL18" s="240"/>
      <c r="DM18" s="240"/>
      <c r="DN18" s="247">
        <f t="shared" si="13"/>
        <v>0</v>
      </c>
      <c r="DO18" s="244">
        <v>34.200000000000003</v>
      </c>
      <c r="DP18" s="244">
        <f t="shared" si="14"/>
        <v>65.8</v>
      </c>
      <c r="DQ18" s="244">
        <f t="shared" si="15"/>
        <v>-31.599999999999994</v>
      </c>
      <c r="DR18" s="248"/>
      <c r="DS18" s="249"/>
      <c r="DT18" s="250"/>
      <c r="DU18" s="240"/>
      <c r="DV18" s="240"/>
      <c r="DW18" s="240"/>
      <c r="DX18" s="240"/>
      <c r="DY18" s="243">
        <f t="shared" si="16"/>
        <v>0</v>
      </c>
      <c r="DZ18" s="240">
        <v>32.6</v>
      </c>
      <c r="EA18" s="240">
        <f t="shared" si="17"/>
        <v>67.400000000000006</v>
      </c>
      <c r="EB18" s="240">
        <f t="shared" si="18"/>
        <v>-34.800000000000004</v>
      </c>
      <c r="EC18" s="243"/>
      <c r="ED18" s="240"/>
      <c r="EE18" s="239"/>
      <c r="EF18" s="240"/>
      <c r="EG18" s="240"/>
      <c r="EH18" s="240"/>
      <c r="EI18" s="240"/>
      <c r="EJ18" s="240"/>
      <c r="EK18" s="243">
        <f t="shared" si="19"/>
        <v>0</v>
      </c>
      <c r="EL18" s="240">
        <v>29.2</v>
      </c>
      <c r="EM18" s="240">
        <f t="shared" si="20"/>
        <v>70.8</v>
      </c>
      <c r="EN18" s="240">
        <f t="shared" si="21"/>
        <v>-41.599999999999994</v>
      </c>
      <c r="EO18" s="243"/>
      <c r="EP18" s="240"/>
      <c r="EQ18" s="240"/>
      <c r="ER18" s="241"/>
      <c r="ES18" s="240"/>
      <c r="ET18" s="240"/>
      <c r="EU18" s="240"/>
      <c r="EV18" s="240"/>
      <c r="EW18" s="243">
        <f t="shared" si="22"/>
        <v>0</v>
      </c>
      <c r="EX18" s="240">
        <v>30.8</v>
      </c>
      <c r="EY18" s="240">
        <f t="shared" si="23"/>
        <v>69.2</v>
      </c>
      <c r="EZ18" s="240">
        <f t="shared" si="24"/>
        <v>-38.400000000000006</v>
      </c>
      <c r="FA18" s="243"/>
      <c r="FB18" s="240"/>
      <c r="FC18" s="239"/>
      <c r="FD18" s="240"/>
      <c r="FE18" s="240"/>
      <c r="FF18" s="240"/>
      <c r="FG18" s="240"/>
      <c r="FH18" s="243">
        <f t="shared" si="25"/>
        <v>0</v>
      </c>
      <c r="FI18" s="240">
        <v>24.4</v>
      </c>
      <c r="FJ18" s="240">
        <f t="shared" si="26"/>
        <v>75.599999999999994</v>
      </c>
      <c r="FK18" s="240">
        <f t="shared" si="27"/>
        <v>-51.199999999999996</v>
      </c>
      <c r="FL18" s="243"/>
      <c r="FM18" s="240"/>
      <c r="FN18" s="239"/>
      <c r="FO18" s="240">
        <v>1</v>
      </c>
      <c r="FP18" s="240"/>
      <c r="FQ18" s="240"/>
      <c r="FR18" s="240"/>
      <c r="FS18" s="243">
        <f t="shared" si="28"/>
        <v>0</v>
      </c>
      <c r="FT18" s="240">
        <v>25.5</v>
      </c>
      <c r="FU18" s="240">
        <f t="shared" si="29"/>
        <v>74.5</v>
      </c>
      <c r="FV18" s="240">
        <f t="shared" si="30"/>
        <v>-49</v>
      </c>
      <c r="FW18" s="243">
        <v>1</v>
      </c>
      <c r="FX18" s="240">
        <v>1</v>
      </c>
      <c r="FY18" s="239">
        <v>1</v>
      </c>
      <c r="FZ18" s="240"/>
      <c r="GA18" s="240">
        <v>1</v>
      </c>
      <c r="GB18" s="240"/>
      <c r="GC18" s="240"/>
      <c r="GD18" s="243">
        <f t="shared" si="31"/>
        <v>0</v>
      </c>
      <c r="GE18" s="240">
        <v>30.4</v>
      </c>
      <c r="GF18" s="240">
        <f t="shared" si="32"/>
        <v>69.599999999999994</v>
      </c>
      <c r="GG18" s="240">
        <f t="shared" si="33"/>
        <v>-39.199999999999996</v>
      </c>
      <c r="GH18" s="243"/>
      <c r="GI18" s="240"/>
      <c r="GJ18" s="239"/>
      <c r="GK18" s="241">
        <v>1</v>
      </c>
      <c r="GL18" s="240"/>
      <c r="GM18" s="240"/>
      <c r="GN18" s="240"/>
      <c r="GO18" s="243">
        <f t="shared" si="34"/>
        <v>0</v>
      </c>
      <c r="GP18" s="240">
        <v>23.8</v>
      </c>
      <c r="GQ18" s="240">
        <f t="shared" si="35"/>
        <v>76.2</v>
      </c>
      <c r="GR18" s="240">
        <f t="shared" si="36"/>
        <v>-52.400000000000006</v>
      </c>
      <c r="GS18" s="243">
        <v>1</v>
      </c>
      <c r="GT18" s="240">
        <v>1</v>
      </c>
      <c r="GU18" s="239">
        <v>1</v>
      </c>
      <c r="GV18" s="241">
        <v>1</v>
      </c>
      <c r="GW18" s="240"/>
      <c r="GX18" s="240"/>
      <c r="GY18" s="240"/>
      <c r="GZ18" s="243">
        <f t="shared" si="37"/>
        <v>0</v>
      </c>
      <c r="HA18" s="240">
        <v>21.7</v>
      </c>
      <c r="HB18" s="240">
        <f t="shared" si="38"/>
        <v>78.3</v>
      </c>
      <c r="HC18" s="240">
        <f t="shared" si="39"/>
        <v>-56.599999999999994</v>
      </c>
      <c r="HD18" s="243">
        <v>1</v>
      </c>
      <c r="HE18" s="240">
        <v>1</v>
      </c>
      <c r="HF18" s="239">
        <v>1</v>
      </c>
      <c r="HG18" s="240"/>
      <c r="HH18" s="240"/>
      <c r="HI18" s="240"/>
      <c r="HJ18" s="240"/>
      <c r="HK18" s="240"/>
      <c r="HL18" s="243">
        <f t="shared" si="40"/>
        <v>0</v>
      </c>
      <c r="HM18" s="240">
        <v>31.8</v>
      </c>
      <c r="HN18" s="240">
        <f t="shared" si="41"/>
        <v>68.2</v>
      </c>
      <c r="HO18" s="240"/>
      <c r="HP18" s="243"/>
      <c r="HQ18" s="240"/>
      <c r="HR18" s="239"/>
      <c r="HS18" s="241"/>
      <c r="HT18" s="240"/>
      <c r="HU18" s="240"/>
      <c r="HV18" s="240"/>
      <c r="HW18" s="243">
        <f t="shared" si="42"/>
        <v>0</v>
      </c>
      <c r="HX18" s="240">
        <v>30</v>
      </c>
      <c r="HY18" s="240">
        <f t="shared" si="43"/>
        <v>70</v>
      </c>
      <c r="HZ18" s="240">
        <f t="shared" si="44"/>
        <v>-40</v>
      </c>
      <c r="IA18" s="243"/>
      <c r="IB18" s="240"/>
      <c r="IC18" s="239"/>
      <c r="ID18" s="240">
        <v>1</v>
      </c>
      <c r="IE18" s="240"/>
      <c r="IF18" s="240"/>
      <c r="IG18" s="240"/>
      <c r="IH18" s="243">
        <f t="shared" si="45"/>
        <v>0</v>
      </c>
      <c r="II18" s="240">
        <v>30.8</v>
      </c>
      <c r="IJ18" s="240">
        <f t="shared" si="46"/>
        <v>69.2</v>
      </c>
      <c r="IK18" s="240">
        <f t="shared" si="47"/>
        <v>-38.400000000000006</v>
      </c>
      <c r="IL18" s="243">
        <v>1</v>
      </c>
      <c r="IM18" s="240">
        <v>1</v>
      </c>
      <c r="IN18" s="239">
        <v>1</v>
      </c>
      <c r="IO18" s="241"/>
      <c r="IP18" s="240"/>
      <c r="IQ18" s="240"/>
      <c r="IR18" s="240"/>
      <c r="IS18" s="243">
        <f t="shared" si="48"/>
        <v>0</v>
      </c>
      <c r="IT18" s="240">
        <v>30.4</v>
      </c>
      <c r="IU18" s="240">
        <f t="shared" si="49"/>
        <v>69.599999999999994</v>
      </c>
      <c r="IV18" s="240">
        <f t="shared" si="50"/>
        <v>-39.199999999999996</v>
      </c>
      <c r="IW18" s="243"/>
      <c r="IX18" s="240"/>
      <c r="IY18" s="239"/>
      <c r="IZ18" s="240"/>
      <c r="JA18" s="240"/>
      <c r="JB18" s="240"/>
      <c r="JC18" s="240"/>
      <c r="JD18" s="243">
        <f t="shared" si="51"/>
        <v>0</v>
      </c>
      <c r="JE18" s="240">
        <v>22</v>
      </c>
      <c r="JF18" s="240">
        <f t="shared" si="52"/>
        <v>78</v>
      </c>
      <c r="JG18" s="240">
        <f t="shared" si="53"/>
        <v>-56</v>
      </c>
      <c r="JH18" s="243"/>
      <c r="JI18" s="240"/>
      <c r="JJ18" s="239"/>
      <c r="JK18" s="241">
        <v>1</v>
      </c>
      <c r="JL18" s="240"/>
      <c r="JM18" s="240"/>
      <c r="JN18" s="240"/>
      <c r="JO18" s="243">
        <f t="shared" si="54"/>
        <v>0</v>
      </c>
      <c r="JP18" s="240">
        <v>29.4</v>
      </c>
      <c r="JQ18" s="240">
        <f t="shared" si="55"/>
        <v>70.599999999999994</v>
      </c>
      <c r="JR18" s="240">
        <f t="shared" si="56"/>
        <v>-41.199999999999996</v>
      </c>
      <c r="JS18" s="243">
        <v>1</v>
      </c>
      <c r="JT18" s="240">
        <v>1</v>
      </c>
      <c r="JU18" s="239">
        <v>1</v>
      </c>
      <c r="JV18" s="240"/>
      <c r="JW18" s="240"/>
      <c r="JX18" s="240"/>
      <c r="JY18" s="240"/>
      <c r="JZ18" s="243">
        <f t="shared" si="57"/>
        <v>0</v>
      </c>
      <c r="KA18" s="240">
        <v>30.9</v>
      </c>
      <c r="KB18" s="240">
        <f t="shared" si="58"/>
        <v>69.099999999999994</v>
      </c>
      <c r="KC18" s="240">
        <f t="shared" si="59"/>
        <v>-46.4</v>
      </c>
      <c r="KD18" s="243"/>
      <c r="KE18" s="240"/>
      <c r="KF18" s="239"/>
      <c r="KG18" s="241"/>
      <c r="KH18" s="240"/>
      <c r="KI18" s="240"/>
      <c r="KJ18" s="240"/>
      <c r="KK18" s="243">
        <f t="shared" si="60"/>
        <v>0</v>
      </c>
      <c r="KL18" s="240">
        <v>36.9</v>
      </c>
      <c r="KM18" s="240">
        <f t="shared" si="61"/>
        <v>63.1</v>
      </c>
      <c r="KN18" s="240">
        <f t="shared" si="62"/>
        <v>-26.200000000000003</v>
      </c>
      <c r="KO18" s="243"/>
      <c r="KP18" s="240"/>
      <c r="KQ18" s="239"/>
      <c r="KR18" s="240">
        <v>1</v>
      </c>
      <c r="KS18" s="240"/>
      <c r="KT18" s="240"/>
      <c r="KU18" s="240"/>
      <c r="KV18" s="243">
        <f t="shared" si="63"/>
        <v>0</v>
      </c>
      <c r="KW18" s="240">
        <v>17.3</v>
      </c>
      <c r="KX18" s="240">
        <f t="shared" si="64"/>
        <v>82.7</v>
      </c>
      <c r="KY18" s="240">
        <f t="shared" si="65"/>
        <v>-65.400000000000006</v>
      </c>
      <c r="KZ18" s="243">
        <v>1</v>
      </c>
      <c r="LA18" s="240">
        <v>1</v>
      </c>
      <c r="LB18" s="239">
        <v>1</v>
      </c>
      <c r="LC18" s="241"/>
      <c r="LD18" s="240"/>
      <c r="LE18" s="240"/>
      <c r="LF18" s="240"/>
      <c r="LG18" s="240"/>
      <c r="LH18" s="243">
        <f t="shared" si="66"/>
        <v>0</v>
      </c>
      <c r="LI18" s="240">
        <v>21.3</v>
      </c>
      <c r="LJ18" s="240">
        <f t="shared" si="67"/>
        <v>78.7</v>
      </c>
      <c r="LK18" s="240">
        <f t="shared" si="68"/>
        <v>-57.400000000000006</v>
      </c>
      <c r="LL18" s="304"/>
      <c r="LM18" s="304"/>
      <c r="LN18" s="414"/>
      <c r="LO18" s="240">
        <v>1</v>
      </c>
      <c r="LP18" s="240"/>
      <c r="LQ18" s="240"/>
      <c r="LR18" s="240"/>
      <c r="LS18" s="243">
        <f t="shared" si="69"/>
        <v>0</v>
      </c>
      <c r="LT18" s="240">
        <v>21.8</v>
      </c>
      <c r="LU18" s="240">
        <f t="shared" si="70"/>
        <v>78.2</v>
      </c>
      <c r="LV18" s="240">
        <f t="shared" si="71"/>
        <v>-56.400000000000006</v>
      </c>
      <c r="LW18" s="252">
        <v>1</v>
      </c>
      <c r="LX18" s="251">
        <v>1</v>
      </c>
      <c r="LY18" s="239">
        <v>1</v>
      </c>
      <c r="LZ18" s="241">
        <v>1</v>
      </c>
      <c r="MA18" s="240"/>
      <c r="MB18" s="240"/>
      <c r="MC18" s="240"/>
      <c r="MD18" s="240"/>
      <c r="ME18" s="243">
        <f t="shared" si="72"/>
        <v>0</v>
      </c>
      <c r="MF18" s="240">
        <v>21.4</v>
      </c>
      <c r="MG18" s="240">
        <f t="shared" si="73"/>
        <v>78.599999999999994</v>
      </c>
      <c r="MH18" s="240">
        <f t="shared" si="74"/>
        <v>-57.199999999999996</v>
      </c>
      <c r="MI18" s="243">
        <v>1</v>
      </c>
      <c r="MJ18" s="240">
        <v>1</v>
      </c>
      <c r="MK18" s="239">
        <v>1</v>
      </c>
      <c r="ML18" s="241">
        <v>1</v>
      </c>
      <c r="MM18" s="240"/>
      <c r="MN18" s="240"/>
      <c r="MO18" s="240"/>
      <c r="MP18" s="243">
        <f t="shared" si="75"/>
        <v>0</v>
      </c>
      <c r="MQ18" s="240">
        <v>22.8</v>
      </c>
      <c r="MR18" s="240">
        <f t="shared" si="76"/>
        <v>77.2</v>
      </c>
      <c r="MS18" s="240">
        <f t="shared" si="77"/>
        <v>-54.400000000000006</v>
      </c>
      <c r="MT18" s="293">
        <v>1</v>
      </c>
      <c r="MU18" s="304">
        <v>1</v>
      </c>
      <c r="MV18" s="239">
        <v>1</v>
      </c>
    </row>
    <row r="19" spans="1:360" x14ac:dyDescent="0.25">
      <c r="A19" s="4">
        <v>42071</v>
      </c>
      <c r="B19" s="371" t="s">
        <v>132</v>
      </c>
      <c r="C19" s="371"/>
      <c r="D19" s="28">
        <v>1</v>
      </c>
      <c r="E19" s="29"/>
      <c r="F19" s="6"/>
      <c r="G19" s="18"/>
      <c r="H19" s="63">
        <v>0</v>
      </c>
      <c r="I19" s="96">
        <v>24.58</v>
      </c>
      <c r="J19" s="70">
        <v>75.42</v>
      </c>
      <c r="K19" s="70">
        <f t="shared" si="78"/>
        <v>-50.84</v>
      </c>
      <c r="L19" s="18" t="s">
        <v>53</v>
      </c>
      <c r="M19" s="66">
        <v>1</v>
      </c>
      <c r="N19" s="65"/>
      <c r="O19" s="64"/>
      <c r="P19" s="64"/>
      <c r="Q19" s="67"/>
      <c r="R19" s="64"/>
      <c r="S19" s="64"/>
      <c r="T19" s="65">
        <v>1</v>
      </c>
      <c r="U19" s="64"/>
      <c r="V19" s="64"/>
      <c r="W19" s="67"/>
      <c r="X19" s="64">
        <v>1</v>
      </c>
      <c r="Y19" s="64">
        <v>1</v>
      </c>
      <c r="Z19" s="134"/>
      <c r="AA19" s="135"/>
      <c r="AB19" s="135"/>
      <c r="AC19" s="150"/>
      <c r="AD19" s="135"/>
      <c r="AE19" s="135"/>
      <c r="AF19" s="65"/>
      <c r="AG19" s="64"/>
      <c r="AH19" s="64"/>
      <c r="AI19" s="64"/>
      <c r="AJ19" s="45"/>
      <c r="AK19" s="64"/>
      <c r="AL19" s="65"/>
      <c r="AM19" s="64"/>
      <c r="AN19" s="64"/>
      <c r="AO19" s="64"/>
      <c r="AP19" s="45"/>
      <c r="AQ19" s="64"/>
      <c r="AR19" s="65"/>
      <c r="AS19" s="64"/>
      <c r="AT19" s="64"/>
      <c r="AU19" s="64"/>
      <c r="AV19" s="45"/>
      <c r="AW19" s="66"/>
      <c r="AX19" s="64"/>
      <c r="AY19" s="64"/>
      <c r="AZ19" s="64"/>
      <c r="BA19" s="67"/>
      <c r="BB19" s="64"/>
      <c r="BC19" s="66"/>
      <c r="BD19" s="64"/>
      <c r="BE19" s="64"/>
      <c r="BF19" s="64"/>
      <c r="BG19" s="67"/>
      <c r="BH19" s="64"/>
      <c r="BI19" s="64"/>
      <c r="BJ19" s="65"/>
      <c r="BK19" s="64"/>
      <c r="BL19" s="64"/>
      <c r="BM19" s="64"/>
      <c r="BN19" s="45"/>
      <c r="BO19" s="64"/>
      <c r="BP19" s="65">
        <v>1</v>
      </c>
      <c r="BQ19" s="64"/>
      <c r="BR19" s="64"/>
      <c r="BS19" s="67"/>
      <c r="BT19" s="73">
        <f t="shared" si="1"/>
        <v>0</v>
      </c>
      <c r="BU19" s="70">
        <v>20.399999999999999</v>
      </c>
      <c r="BV19" s="70">
        <f t="shared" si="2"/>
        <v>79.599999999999994</v>
      </c>
      <c r="BW19" s="70">
        <f t="shared" si="79"/>
        <v>-59.199999999999996</v>
      </c>
      <c r="BX19" s="72">
        <v>1</v>
      </c>
      <c r="BY19" s="73">
        <v>1</v>
      </c>
      <c r="BZ19" s="74">
        <v>1</v>
      </c>
      <c r="CA19" s="65">
        <v>1</v>
      </c>
      <c r="CB19" s="64"/>
      <c r="CC19" s="64"/>
      <c r="CD19" s="64"/>
      <c r="CE19" s="72">
        <f t="shared" si="4"/>
        <v>0</v>
      </c>
      <c r="CF19" s="70">
        <v>20.6</v>
      </c>
      <c r="CG19" s="70">
        <f t="shared" si="5"/>
        <v>79.400000000000006</v>
      </c>
      <c r="CH19" s="70">
        <f t="shared" si="6"/>
        <v>-58.800000000000004</v>
      </c>
      <c r="CI19" s="72">
        <v>1</v>
      </c>
      <c r="CJ19" s="73">
        <v>1</v>
      </c>
      <c r="CK19" s="73">
        <v>1</v>
      </c>
      <c r="CL19" s="65"/>
      <c r="CM19" s="64"/>
      <c r="CN19" s="64"/>
      <c r="CO19" s="64"/>
      <c r="CP19" s="64"/>
      <c r="CQ19" s="92">
        <f t="shared" si="7"/>
        <v>0</v>
      </c>
      <c r="CR19" s="70">
        <v>26.1</v>
      </c>
      <c r="CS19" s="70">
        <f t="shared" si="8"/>
        <v>73.900000000000006</v>
      </c>
      <c r="CT19" s="70">
        <f t="shared" si="9"/>
        <v>-47.800000000000004</v>
      </c>
      <c r="CU19" s="42"/>
      <c r="CV19" s="16"/>
      <c r="CW19" s="16"/>
      <c r="CX19" s="65"/>
      <c r="CY19" s="64"/>
      <c r="CZ19" s="64"/>
      <c r="DA19" s="64"/>
      <c r="DB19" s="92">
        <f t="shared" si="10"/>
        <v>0</v>
      </c>
      <c r="DC19" s="70">
        <v>24.4</v>
      </c>
      <c r="DD19" s="70">
        <f t="shared" si="11"/>
        <v>75.599999999999994</v>
      </c>
      <c r="DE19" s="70">
        <f t="shared" si="12"/>
        <v>-51.199999999999996</v>
      </c>
      <c r="DF19" s="42"/>
      <c r="DG19" s="16"/>
      <c r="DH19" s="16"/>
      <c r="DI19" s="65"/>
      <c r="DJ19" s="64"/>
      <c r="DK19" s="64"/>
      <c r="DL19" s="64"/>
      <c r="DM19" s="64"/>
      <c r="DN19" s="92">
        <f t="shared" si="13"/>
        <v>0</v>
      </c>
      <c r="DO19" s="70">
        <v>24.8</v>
      </c>
      <c r="DP19" s="70">
        <f t="shared" si="14"/>
        <v>75.2</v>
      </c>
      <c r="DQ19" s="70">
        <f t="shared" si="15"/>
        <v>-50.400000000000006</v>
      </c>
      <c r="DR19" s="42"/>
      <c r="DS19" s="16"/>
      <c r="DT19" s="46"/>
      <c r="DU19" s="64"/>
      <c r="DV19" s="64"/>
      <c r="DW19" s="64"/>
      <c r="DX19" s="64"/>
      <c r="DY19" s="45">
        <f t="shared" si="16"/>
        <v>0</v>
      </c>
      <c r="DZ19" s="64">
        <v>21.4</v>
      </c>
      <c r="EA19" s="77">
        <f t="shared" si="17"/>
        <v>78.599999999999994</v>
      </c>
      <c r="EB19" s="77">
        <f t="shared" si="18"/>
        <v>-57.199999999999996</v>
      </c>
      <c r="EC19" s="45"/>
      <c r="ED19" s="297"/>
      <c r="EE19" s="66"/>
      <c r="EF19" s="68"/>
      <c r="EG19" s="68"/>
      <c r="EH19" s="68"/>
      <c r="EI19" s="68"/>
      <c r="EJ19" s="68"/>
      <c r="EK19" s="45">
        <f t="shared" si="19"/>
        <v>0</v>
      </c>
      <c r="EL19" s="64">
        <v>24</v>
      </c>
      <c r="EM19" s="77">
        <f t="shared" si="20"/>
        <v>76</v>
      </c>
      <c r="EN19" s="77">
        <f t="shared" si="21"/>
        <v>-52</v>
      </c>
      <c r="EO19" s="45"/>
      <c r="EP19" s="297"/>
      <c r="EQ19" s="64"/>
      <c r="ER19" s="65"/>
      <c r="ES19" s="64"/>
      <c r="ET19" s="64"/>
      <c r="EU19" s="130"/>
      <c r="EV19" s="64"/>
      <c r="EW19" s="45">
        <f t="shared" si="22"/>
        <v>0</v>
      </c>
      <c r="EX19" s="64">
        <v>16.899999999999999</v>
      </c>
      <c r="EY19" s="77">
        <f t="shared" si="23"/>
        <v>83.1</v>
      </c>
      <c r="EZ19" s="77">
        <f t="shared" si="24"/>
        <v>-66.199999999999989</v>
      </c>
      <c r="FA19" s="45"/>
      <c r="FB19" s="297"/>
      <c r="FC19" s="66"/>
      <c r="FD19" s="68"/>
      <c r="FE19" s="68"/>
      <c r="FF19" s="68"/>
      <c r="FG19" s="68"/>
      <c r="FH19" s="45">
        <f t="shared" si="25"/>
        <v>0</v>
      </c>
      <c r="FI19" s="64">
        <v>22.2</v>
      </c>
      <c r="FJ19" s="77">
        <f t="shared" si="26"/>
        <v>77.8</v>
      </c>
      <c r="FK19" s="77">
        <f t="shared" si="27"/>
        <v>-55.599999999999994</v>
      </c>
      <c r="FL19" s="45"/>
      <c r="FM19" s="297"/>
      <c r="FN19" s="66"/>
      <c r="FO19" s="68"/>
      <c r="FP19" s="68"/>
      <c r="FQ19" s="68"/>
      <c r="FR19" s="68"/>
      <c r="FS19" s="45">
        <f t="shared" si="28"/>
        <v>0</v>
      </c>
      <c r="FT19" s="64">
        <v>32.6</v>
      </c>
      <c r="FU19" s="77">
        <f t="shared" si="29"/>
        <v>67.400000000000006</v>
      </c>
      <c r="FV19" s="77">
        <f t="shared" si="30"/>
        <v>-34.800000000000004</v>
      </c>
      <c r="FW19" s="45"/>
      <c r="FX19" s="297"/>
      <c r="FY19" s="66"/>
      <c r="FZ19" s="68"/>
      <c r="GA19" s="68"/>
      <c r="GB19" s="68"/>
      <c r="GC19" s="68"/>
      <c r="GD19" s="45">
        <f t="shared" si="31"/>
        <v>0</v>
      </c>
      <c r="GE19" s="64">
        <v>25.2</v>
      </c>
      <c r="GF19" s="77">
        <f t="shared" si="32"/>
        <v>74.8</v>
      </c>
      <c r="GG19" s="77">
        <f t="shared" si="33"/>
        <v>-49.599999999999994</v>
      </c>
      <c r="GH19" s="45"/>
      <c r="GI19" s="297"/>
      <c r="GJ19" s="66"/>
      <c r="GK19" s="65"/>
      <c r="GL19" s="64">
        <v>1</v>
      </c>
      <c r="GM19" s="64">
        <v>1</v>
      </c>
      <c r="GN19" s="64"/>
      <c r="GO19" s="45">
        <f t="shared" si="34"/>
        <v>0</v>
      </c>
      <c r="GP19" s="64">
        <v>24.6</v>
      </c>
      <c r="GQ19" s="77">
        <f t="shared" si="35"/>
        <v>75.400000000000006</v>
      </c>
      <c r="GR19" s="77">
        <f t="shared" si="36"/>
        <v>-50.800000000000004</v>
      </c>
      <c r="GS19" s="45"/>
      <c r="GT19" s="297"/>
      <c r="GU19" s="66"/>
      <c r="GV19" s="65"/>
      <c r="GW19" s="64"/>
      <c r="GX19" s="64"/>
      <c r="GY19" s="64"/>
      <c r="GZ19" s="45">
        <f t="shared" si="37"/>
        <v>0</v>
      </c>
      <c r="HA19" s="64">
        <v>23.9</v>
      </c>
      <c r="HB19" s="77">
        <f t="shared" si="38"/>
        <v>76.099999999999994</v>
      </c>
      <c r="HC19" s="77">
        <f t="shared" si="39"/>
        <v>-52.199999999999996</v>
      </c>
      <c r="HD19" s="45"/>
      <c r="HE19" s="297"/>
      <c r="HF19" s="66"/>
      <c r="HG19" s="68">
        <v>1</v>
      </c>
      <c r="HH19" s="68"/>
      <c r="HI19" s="68"/>
      <c r="HK19" s="68"/>
      <c r="HL19" s="45">
        <f t="shared" si="40"/>
        <v>0</v>
      </c>
      <c r="HM19" s="64">
        <v>27.3</v>
      </c>
      <c r="HN19" s="77">
        <f t="shared" si="41"/>
        <v>72.7</v>
      </c>
      <c r="HO19" s="64"/>
      <c r="HP19" s="45">
        <v>1</v>
      </c>
      <c r="HQ19" s="297">
        <v>1</v>
      </c>
      <c r="HR19" s="66">
        <v>1</v>
      </c>
      <c r="HS19" s="65"/>
      <c r="HT19" s="64"/>
      <c r="HU19" s="64"/>
      <c r="HV19" s="64"/>
      <c r="HW19" s="45">
        <f t="shared" si="42"/>
        <v>0</v>
      </c>
      <c r="HX19" s="64">
        <v>20.399999999999999</v>
      </c>
      <c r="HY19" s="77">
        <f t="shared" si="43"/>
        <v>79.599999999999994</v>
      </c>
      <c r="HZ19" s="77">
        <f t="shared" si="44"/>
        <v>-59.199999999999996</v>
      </c>
      <c r="IA19" s="45"/>
      <c r="IB19" s="297"/>
      <c r="IC19" s="66"/>
      <c r="ID19" s="68"/>
      <c r="IE19" s="68"/>
      <c r="IF19" s="68"/>
      <c r="IG19" s="68"/>
      <c r="IH19" s="45">
        <f t="shared" si="45"/>
        <v>0</v>
      </c>
      <c r="II19" s="64">
        <v>20.8</v>
      </c>
      <c r="IJ19" s="77">
        <f t="shared" si="46"/>
        <v>79.2</v>
      </c>
      <c r="IK19" s="77">
        <f t="shared" si="47"/>
        <v>-58.400000000000006</v>
      </c>
      <c r="IL19" s="45"/>
      <c r="IM19" s="297"/>
      <c r="IN19" s="66"/>
      <c r="IO19" s="65">
        <v>1</v>
      </c>
      <c r="IP19" s="64"/>
      <c r="IQ19" s="64"/>
      <c r="IR19" s="64"/>
      <c r="IS19" s="45">
        <f t="shared" si="48"/>
        <v>0</v>
      </c>
      <c r="IT19" s="64">
        <v>23.8</v>
      </c>
      <c r="IU19" s="77">
        <f t="shared" si="49"/>
        <v>76.2</v>
      </c>
      <c r="IV19" s="77">
        <f t="shared" si="50"/>
        <v>-52.400000000000006</v>
      </c>
      <c r="IW19" s="45">
        <v>1</v>
      </c>
      <c r="IX19" s="297">
        <v>1</v>
      </c>
      <c r="IY19" s="66">
        <v>1</v>
      </c>
      <c r="IZ19" s="68"/>
      <c r="JA19" s="68"/>
      <c r="JB19" s="68"/>
      <c r="JC19" s="68"/>
      <c r="JD19" s="45">
        <f t="shared" si="51"/>
        <v>0</v>
      </c>
      <c r="JE19" s="64">
        <v>21.8</v>
      </c>
      <c r="JF19" s="77">
        <f t="shared" si="52"/>
        <v>78.2</v>
      </c>
      <c r="JG19" s="77">
        <f t="shared" si="53"/>
        <v>-56.400000000000006</v>
      </c>
      <c r="JH19" s="45"/>
      <c r="JI19" s="297"/>
      <c r="JJ19" s="66"/>
      <c r="JK19" s="65">
        <v>1</v>
      </c>
      <c r="JL19" s="64"/>
      <c r="JM19" s="64"/>
      <c r="JN19" s="64"/>
      <c r="JO19" s="45">
        <f t="shared" si="54"/>
        <v>0</v>
      </c>
      <c r="JP19" s="64">
        <v>23.2</v>
      </c>
      <c r="JQ19" s="77">
        <f t="shared" si="55"/>
        <v>76.8</v>
      </c>
      <c r="JR19" s="77">
        <f t="shared" si="56"/>
        <v>-53.599999999999994</v>
      </c>
      <c r="JS19" s="45">
        <v>1</v>
      </c>
      <c r="JT19" s="297">
        <v>1</v>
      </c>
      <c r="JU19" s="66">
        <v>1</v>
      </c>
      <c r="JV19" s="68"/>
      <c r="JW19" s="68"/>
      <c r="JX19" s="68"/>
      <c r="JY19" s="68"/>
      <c r="JZ19" s="45">
        <f t="shared" si="57"/>
        <v>0</v>
      </c>
      <c r="KA19" s="64">
        <v>22.7</v>
      </c>
      <c r="KB19" s="77">
        <f t="shared" si="58"/>
        <v>77.3</v>
      </c>
      <c r="KC19" s="77">
        <f t="shared" si="59"/>
        <v>-69.399999999999991</v>
      </c>
      <c r="KD19" s="45"/>
      <c r="KE19" s="297"/>
      <c r="KF19" s="66"/>
      <c r="KG19" s="65"/>
      <c r="KH19" s="64"/>
      <c r="KI19" s="64"/>
      <c r="KJ19" s="64"/>
      <c r="KK19" s="45">
        <f t="shared" si="60"/>
        <v>0</v>
      </c>
      <c r="KL19" s="64">
        <v>29.5</v>
      </c>
      <c r="KM19" s="77">
        <f t="shared" si="61"/>
        <v>70.5</v>
      </c>
      <c r="KN19" s="77">
        <f t="shared" si="62"/>
        <v>-41</v>
      </c>
      <c r="KO19" s="45"/>
      <c r="KP19" s="297"/>
      <c r="KQ19" s="66"/>
      <c r="KR19" s="68">
        <v>1</v>
      </c>
      <c r="KS19" s="68"/>
      <c r="KT19" s="68"/>
      <c r="KU19" s="68"/>
      <c r="KV19" s="45">
        <f t="shared" si="63"/>
        <v>0</v>
      </c>
      <c r="KW19" s="64">
        <v>25.7</v>
      </c>
      <c r="KX19" s="77">
        <f t="shared" si="64"/>
        <v>74.3</v>
      </c>
      <c r="KY19" s="77">
        <f t="shared" si="65"/>
        <v>-48.599999999999994</v>
      </c>
      <c r="KZ19" s="45">
        <v>1</v>
      </c>
      <c r="LA19" s="297">
        <v>1</v>
      </c>
      <c r="LB19" s="66">
        <v>1</v>
      </c>
      <c r="LC19" s="65"/>
      <c r="LD19" s="64"/>
      <c r="LE19" s="64"/>
      <c r="LF19" s="130"/>
      <c r="LG19" s="64"/>
      <c r="LH19" s="45">
        <f t="shared" si="66"/>
        <v>0</v>
      </c>
      <c r="LI19" s="64">
        <v>32.200000000000003</v>
      </c>
      <c r="LJ19" s="77">
        <f t="shared" si="67"/>
        <v>67.8</v>
      </c>
      <c r="LK19" s="77">
        <f t="shared" si="68"/>
        <v>-35.599999999999994</v>
      </c>
      <c r="LL19" s="294"/>
      <c r="LM19" s="294"/>
      <c r="LN19" s="413"/>
      <c r="LO19" s="68">
        <v>1</v>
      </c>
      <c r="LP19" s="68"/>
      <c r="LQ19" s="68"/>
      <c r="LR19" s="68"/>
      <c r="LS19" s="45">
        <f t="shared" si="69"/>
        <v>0</v>
      </c>
      <c r="LT19" s="64">
        <v>28.3</v>
      </c>
      <c r="LU19" s="77">
        <f t="shared" si="70"/>
        <v>71.7</v>
      </c>
      <c r="LV19" s="77">
        <f t="shared" si="71"/>
        <v>-43.400000000000006</v>
      </c>
      <c r="LW19" s="51">
        <v>1</v>
      </c>
      <c r="LX19" s="48">
        <v>1</v>
      </c>
      <c r="LY19" s="66">
        <v>1</v>
      </c>
      <c r="LZ19" s="65"/>
      <c r="MA19" s="64"/>
      <c r="MB19" s="64"/>
      <c r="MC19" s="130"/>
      <c r="MD19" s="64"/>
      <c r="ME19" s="45">
        <f t="shared" si="72"/>
        <v>0</v>
      </c>
      <c r="MF19" s="64">
        <v>30</v>
      </c>
      <c r="MG19" s="77">
        <f t="shared" si="73"/>
        <v>70</v>
      </c>
      <c r="MH19" s="77">
        <f t="shared" si="74"/>
        <v>-40</v>
      </c>
      <c r="MI19" s="45"/>
      <c r="MJ19" s="297"/>
      <c r="MK19" s="66"/>
      <c r="ML19" s="65"/>
      <c r="MM19" s="64"/>
      <c r="MN19" s="64"/>
      <c r="MO19" s="64"/>
      <c r="MP19" s="45">
        <f t="shared" si="75"/>
        <v>0</v>
      </c>
      <c r="MQ19" s="64">
        <v>42.8</v>
      </c>
      <c r="MR19" s="77">
        <f t="shared" si="76"/>
        <v>57.2</v>
      </c>
      <c r="MS19" s="77">
        <f t="shared" si="77"/>
        <v>-14.400000000000006</v>
      </c>
      <c r="MT19" s="51"/>
      <c r="MU19" s="48"/>
      <c r="MV19" s="66"/>
    </row>
    <row r="20" spans="1:360" x14ac:dyDescent="0.25">
      <c r="A20" s="231">
        <v>42071</v>
      </c>
      <c r="B20" s="379" t="s">
        <v>133</v>
      </c>
      <c r="C20" s="379"/>
      <c r="D20" s="232">
        <v>1</v>
      </c>
      <c r="E20" s="233"/>
      <c r="F20" s="234"/>
      <c r="G20" s="235"/>
      <c r="H20" s="236">
        <v>0</v>
      </c>
      <c r="I20" s="244">
        <v>8</v>
      </c>
      <c r="J20" s="244">
        <v>92</v>
      </c>
      <c r="K20" s="249">
        <f t="shared" si="78"/>
        <v>-84</v>
      </c>
      <c r="L20" s="235" t="s">
        <v>53</v>
      </c>
      <c r="M20" s="239">
        <v>1</v>
      </c>
      <c r="N20" s="241"/>
      <c r="O20" s="240"/>
      <c r="P20" s="240"/>
      <c r="Q20" s="242"/>
      <c r="R20" s="240"/>
      <c r="S20" s="240"/>
      <c r="T20" s="241"/>
      <c r="U20" s="240"/>
      <c r="V20" s="240"/>
      <c r="W20" s="242"/>
      <c r="X20" s="240"/>
      <c r="Y20" s="240"/>
      <c r="Z20" s="241"/>
      <c r="AA20" s="240"/>
      <c r="AB20" s="240"/>
      <c r="AC20" s="242"/>
      <c r="AD20" s="240"/>
      <c r="AE20" s="240"/>
      <c r="AF20" s="241"/>
      <c r="AG20" s="240"/>
      <c r="AH20" s="240"/>
      <c r="AI20" s="240"/>
      <c r="AJ20" s="243"/>
      <c r="AK20" s="240"/>
      <c r="AL20" s="241"/>
      <c r="AM20" s="240"/>
      <c r="AN20" s="240"/>
      <c r="AO20" s="240"/>
      <c r="AP20" s="243"/>
      <c r="AQ20" s="240"/>
      <c r="AR20" s="241"/>
      <c r="AS20" s="240"/>
      <c r="AT20" s="240"/>
      <c r="AU20" s="240"/>
      <c r="AV20" s="243"/>
      <c r="AW20" s="239"/>
      <c r="AX20" s="240"/>
      <c r="AY20" s="240"/>
      <c r="AZ20" s="240"/>
      <c r="BA20" s="242"/>
      <c r="BB20" s="240"/>
      <c r="BC20" s="239"/>
      <c r="BD20" s="240"/>
      <c r="BE20" s="240"/>
      <c r="BF20" s="240"/>
      <c r="BG20" s="242"/>
      <c r="BH20" s="240"/>
      <c r="BI20" s="240"/>
      <c r="BJ20" s="241"/>
      <c r="BK20" s="240"/>
      <c r="BL20" s="240"/>
      <c r="BM20" s="240"/>
      <c r="BN20" s="243"/>
      <c r="BO20" s="240"/>
      <c r="BP20" s="241"/>
      <c r="BQ20" s="240"/>
      <c r="BR20" s="240"/>
      <c r="BS20" s="242"/>
      <c r="BT20" s="278">
        <f t="shared" si="1"/>
        <v>0</v>
      </c>
      <c r="BU20" s="244">
        <v>10.9</v>
      </c>
      <c r="BV20" s="244">
        <f t="shared" si="2"/>
        <v>89.1</v>
      </c>
      <c r="BW20" s="244">
        <f t="shared" si="79"/>
        <v>-78.199999999999989</v>
      </c>
      <c r="BX20" s="245"/>
      <c r="BY20" s="278"/>
      <c r="BZ20" s="246"/>
      <c r="CA20" s="240"/>
      <c r="CB20" s="240"/>
      <c r="CC20" s="240"/>
      <c r="CD20" s="240"/>
      <c r="CE20" s="245">
        <f t="shared" si="4"/>
        <v>0</v>
      </c>
      <c r="CF20" s="244">
        <v>8.5</v>
      </c>
      <c r="CG20" s="244">
        <f t="shared" si="5"/>
        <v>91.5</v>
      </c>
      <c r="CH20" s="244">
        <f t="shared" si="6"/>
        <v>-83</v>
      </c>
      <c r="CI20" s="245"/>
      <c r="CJ20" s="278"/>
      <c r="CK20" s="278"/>
      <c r="CL20" s="241"/>
      <c r="CM20" s="240"/>
      <c r="CN20" s="240"/>
      <c r="CO20" s="240"/>
      <c r="CP20" s="240"/>
      <c r="CQ20" s="247">
        <f t="shared" si="7"/>
        <v>0</v>
      </c>
      <c r="CR20" s="244">
        <v>8.4</v>
      </c>
      <c r="CS20" s="244">
        <f t="shared" si="8"/>
        <v>91.6</v>
      </c>
      <c r="CT20" s="244">
        <f t="shared" si="9"/>
        <v>-83.199999999999989</v>
      </c>
      <c r="CU20" s="248"/>
      <c r="CV20" s="249"/>
      <c r="CW20" s="249"/>
      <c r="CX20" s="241"/>
      <c r="CY20" s="240"/>
      <c r="CZ20" s="240"/>
      <c r="DA20" s="240"/>
      <c r="DB20" s="247">
        <f t="shared" si="10"/>
        <v>0</v>
      </c>
      <c r="DC20" s="244">
        <v>6</v>
      </c>
      <c r="DD20" s="244">
        <f t="shared" si="11"/>
        <v>94</v>
      </c>
      <c r="DE20" s="244">
        <f t="shared" si="12"/>
        <v>-88</v>
      </c>
      <c r="DF20" s="248"/>
      <c r="DG20" s="249"/>
      <c r="DH20" s="249"/>
      <c r="DI20" s="241"/>
      <c r="DJ20" s="240"/>
      <c r="DK20" s="240"/>
      <c r="DL20" s="240"/>
      <c r="DM20" s="240"/>
      <c r="DN20" s="247">
        <f t="shared" si="13"/>
        <v>0</v>
      </c>
      <c r="DO20" s="244">
        <v>6.2</v>
      </c>
      <c r="DP20" s="244">
        <f t="shared" si="14"/>
        <v>93.8</v>
      </c>
      <c r="DQ20" s="244">
        <f t="shared" si="15"/>
        <v>-87.6</v>
      </c>
      <c r="DR20" s="248"/>
      <c r="DS20" s="249"/>
      <c r="DT20" s="250"/>
      <c r="DU20" s="240"/>
      <c r="DV20" s="240"/>
      <c r="DW20" s="240"/>
      <c r="DX20" s="240"/>
      <c r="DY20" s="243">
        <f t="shared" si="16"/>
        <v>0</v>
      </c>
      <c r="DZ20" s="240">
        <v>5.9</v>
      </c>
      <c r="EA20" s="240">
        <f t="shared" si="17"/>
        <v>94.1</v>
      </c>
      <c r="EB20" s="240">
        <f t="shared" si="18"/>
        <v>-88.199999999999989</v>
      </c>
      <c r="EC20" s="243"/>
      <c r="ED20" s="240"/>
      <c r="EE20" s="239"/>
      <c r="EF20" s="240"/>
      <c r="EG20" s="240"/>
      <c r="EH20" s="240"/>
      <c r="EI20" s="240"/>
      <c r="EJ20" s="240"/>
      <c r="EK20" s="243">
        <f t="shared" si="19"/>
        <v>0</v>
      </c>
      <c r="EL20" s="240">
        <v>6</v>
      </c>
      <c r="EM20" s="240">
        <f t="shared" si="20"/>
        <v>94</v>
      </c>
      <c r="EN20" s="240">
        <f t="shared" si="21"/>
        <v>-88</v>
      </c>
      <c r="EO20" s="243"/>
      <c r="EP20" s="240"/>
      <c r="EQ20" s="240"/>
      <c r="ER20" s="241"/>
      <c r="ES20" s="240"/>
      <c r="ET20" s="240"/>
      <c r="EU20" s="240"/>
      <c r="EV20" s="240"/>
      <c r="EW20" s="243">
        <f t="shared" si="22"/>
        <v>0</v>
      </c>
      <c r="EX20" s="240">
        <v>6.4</v>
      </c>
      <c r="EY20" s="240">
        <f t="shared" si="23"/>
        <v>93.6</v>
      </c>
      <c r="EZ20" s="240">
        <f t="shared" si="24"/>
        <v>-87.199999999999989</v>
      </c>
      <c r="FA20" s="243"/>
      <c r="FB20" s="240"/>
      <c r="FC20" s="239"/>
      <c r="FD20" s="240"/>
      <c r="FE20" s="240"/>
      <c r="FF20" s="240"/>
      <c r="FG20" s="240"/>
      <c r="FH20" s="243">
        <f t="shared" si="25"/>
        <v>0</v>
      </c>
      <c r="FI20" s="240">
        <v>7.6</v>
      </c>
      <c r="FJ20" s="240">
        <f t="shared" si="26"/>
        <v>92.4</v>
      </c>
      <c r="FK20" s="240">
        <f t="shared" si="27"/>
        <v>-84.800000000000011</v>
      </c>
      <c r="FL20" s="243"/>
      <c r="FM20" s="240"/>
      <c r="FN20" s="239"/>
      <c r="FO20" s="240"/>
      <c r="FP20" s="240"/>
      <c r="FQ20" s="240"/>
      <c r="FR20" s="240"/>
      <c r="FS20" s="243">
        <f t="shared" si="28"/>
        <v>0</v>
      </c>
      <c r="FT20" s="240">
        <v>5.6</v>
      </c>
      <c r="FU20" s="240">
        <f t="shared" si="29"/>
        <v>94.4</v>
      </c>
      <c r="FV20" s="240">
        <f t="shared" si="30"/>
        <v>-88.800000000000011</v>
      </c>
      <c r="FW20" s="243"/>
      <c r="FX20" s="240"/>
      <c r="FY20" s="239"/>
      <c r="FZ20" s="240"/>
      <c r="GA20" s="240"/>
      <c r="GB20" s="240"/>
      <c r="GC20" s="240"/>
      <c r="GD20" s="243">
        <f t="shared" si="31"/>
        <v>0</v>
      </c>
      <c r="GE20" s="240">
        <v>7.5</v>
      </c>
      <c r="GF20" s="240">
        <f t="shared" si="32"/>
        <v>92.5</v>
      </c>
      <c r="GG20" s="240">
        <f t="shared" si="33"/>
        <v>-85</v>
      </c>
      <c r="GH20" s="243"/>
      <c r="GI20" s="240"/>
      <c r="GJ20" s="239"/>
      <c r="GK20" s="241"/>
      <c r="GL20" s="240"/>
      <c r="GM20" s="240"/>
      <c r="GN20" s="240"/>
      <c r="GO20" s="243">
        <f t="shared" si="34"/>
        <v>0</v>
      </c>
      <c r="GP20" s="240">
        <v>14</v>
      </c>
      <c r="GQ20" s="240">
        <f t="shared" si="35"/>
        <v>86</v>
      </c>
      <c r="GR20" s="240">
        <f t="shared" si="36"/>
        <v>-72</v>
      </c>
      <c r="GS20" s="243"/>
      <c r="GT20" s="240"/>
      <c r="GU20" s="239"/>
      <c r="GV20" s="241"/>
      <c r="GW20" s="240"/>
      <c r="GX20" s="240"/>
      <c r="GY20" s="240"/>
      <c r="GZ20" s="243">
        <f t="shared" si="37"/>
        <v>0</v>
      </c>
      <c r="HA20" s="240">
        <v>8.5</v>
      </c>
      <c r="HB20" s="240">
        <f t="shared" si="38"/>
        <v>91.5</v>
      </c>
      <c r="HC20" s="240">
        <f t="shared" si="39"/>
        <v>-83</v>
      </c>
      <c r="HD20" s="243"/>
      <c r="HE20" s="240"/>
      <c r="HF20" s="239"/>
      <c r="HG20" s="240"/>
      <c r="HH20" s="240"/>
      <c r="HI20" s="240"/>
      <c r="HJ20" s="240"/>
      <c r="HK20" s="240"/>
      <c r="HL20" s="243">
        <f t="shared" si="40"/>
        <v>0</v>
      </c>
      <c r="HM20" s="240">
        <v>10.9</v>
      </c>
      <c r="HN20" s="240">
        <f t="shared" si="41"/>
        <v>89.1</v>
      </c>
      <c r="HO20" s="240"/>
      <c r="HP20" s="243"/>
      <c r="HQ20" s="240"/>
      <c r="HR20" s="239"/>
      <c r="HS20" s="241"/>
      <c r="HT20" s="240"/>
      <c r="HU20" s="240"/>
      <c r="HV20" s="240"/>
      <c r="HW20" s="243">
        <f t="shared" si="42"/>
        <v>0</v>
      </c>
      <c r="HX20" s="240">
        <v>8</v>
      </c>
      <c r="HY20" s="240">
        <f t="shared" si="43"/>
        <v>92</v>
      </c>
      <c r="HZ20" s="240">
        <f t="shared" si="44"/>
        <v>-84</v>
      </c>
      <c r="IA20" s="243"/>
      <c r="IB20" s="240"/>
      <c r="IC20" s="239"/>
      <c r="ID20" s="240"/>
      <c r="IE20" s="240"/>
      <c r="IF20" s="240"/>
      <c r="IG20" s="240"/>
      <c r="IH20" s="243">
        <f t="shared" si="45"/>
        <v>0</v>
      </c>
      <c r="II20" s="240">
        <v>5.2</v>
      </c>
      <c r="IJ20" s="240">
        <f t="shared" si="46"/>
        <v>94.8</v>
      </c>
      <c r="IK20" s="240">
        <f t="shared" si="47"/>
        <v>-89.6</v>
      </c>
      <c r="IL20" s="243"/>
      <c r="IM20" s="240"/>
      <c r="IN20" s="239"/>
      <c r="IO20" s="241"/>
      <c r="IP20" s="240"/>
      <c r="IQ20" s="240"/>
      <c r="IR20" s="240"/>
      <c r="IS20" s="243">
        <f t="shared" si="48"/>
        <v>0</v>
      </c>
      <c r="IT20" s="240">
        <v>7.3</v>
      </c>
      <c r="IU20" s="240">
        <f t="shared" si="49"/>
        <v>92.7</v>
      </c>
      <c r="IV20" s="240">
        <f t="shared" si="50"/>
        <v>-85.4</v>
      </c>
      <c r="IW20" s="243"/>
      <c r="IX20" s="240"/>
      <c r="IY20" s="239"/>
      <c r="IZ20" s="240"/>
      <c r="JA20" s="240"/>
      <c r="JB20" s="240"/>
      <c r="JC20" s="240"/>
      <c r="JD20" s="243">
        <f t="shared" si="51"/>
        <v>0</v>
      </c>
      <c r="JE20" s="240">
        <v>6.9</v>
      </c>
      <c r="JF20" s="240">
        <f t="shared" si="52"/>
        <v>93.1</v>
      </c>
      <c r="JG20" s="240">
        <f t="shared" si="53"/>
        <v>-86.199999999999989</v>
      </c>
      <c r="JH20" s="243"/>
      <c r="JI20" s="240"/>
      <c r="JJ20" s="239"/>
      <c r="JK20" s="241"/>
      <c r="JL20" s="240"/>
      <c r="JM20" s="240"/>
      <c r="JN20" s="240"/>
      <c r="JO20" s="243">
        <f t="shared" si="54"/>
        <v>0</v>
      </c>
      <c r="JP20" s="240">
        <v>7.7</v>
      </c>
      <c r="JQ20" s="240">
        <f t="shared" si="55"/>
        <v>92.3</v>
      </c>
      <c r="JR20" s="240">
        <f t="shared" si="56"/>
        <v>-84.6</v>
      </c>
      <c r="JS20" s="243"/>
      <c r="JT20" s="240"/>
      <c r="JU20" s="239"/>
      <c r="JV20" s="240"/>
      <c r="JW20" s="240"/>
      <c r="JX20" s="240"/>
      <c r="JY20" s="240"/>
      <c r="JZ20" s="243">
        <f t="shared" si="57"/>
        <v>0</v>
      </c>
      <c r="KA20" s="240">
        <v>7.9</v>
      </c>
      <c r="KB20" s="240">
        <f t="shared" si="58"/>
        <v>92.1</v>
      </c>
      <c r="KC20" s="240">
        <f t="shared" si="59"/>
        <v>-41.7</v>
      </c>
      <c r="KD20" s="243"/>
      <c r="KE20" s="240"/>
      <c r="KF20" s="239"/>
      <c r="KG20" s="241"/>
      <c r="KH20" s="240"/>
      <c r="KI20" s="240"/>
      <c r="KJ20" s="240"/>
      <c r="KK20" s="243">
        <f t="shared" si="60"/>
        <v>0</v>
      </c>
      <c r="KL20" s="240">
        <v>6.7</v>
      </c>
      <c r="KM20" s="240">
        <f t="shared" si="61"/>
        <v>93.3</v>
      </c>
      <c r="KN20" s="240">
        <f t="shared" si="62"/>
        <v>-86.6</v>
      </c>
      <c r="KO20" s="243"/>
      <c r="KP20" s="240"/>
      <c r="KQ20" s="239"/>
      <c r="KR20" s="240"/>
      <c r="KS20" s="240"/>
      <c r="KT20" s="240"/>
      <c r="KU20" s="240"/>
      <c r="KV20" s="243">
        <f t="shared" si="63"/>
        <v>0</v>
      </c>
      <c r="KW20" s="240">
        <v>5.7</v>
      </c>
      <c r="KX20" s="240">
        <f t="shared" si="64"/>
        <v>94.3</v>
      </c>
      <c r="KY20" s="240">
        <f t="shared" si="65"/>
        <v>-88.6</v>
      </c>
      <c r="KZ20" s="243"/>
      <c r="LA20" s="240"/>
      <c r="LB20" s="239"/>
      <c r="LC20" s="241"/>
      <c r="LD20" s="240"/>
      <c r="LE20" s="240"/>
      <c r="LF20" s="240"/>
      <c r="LG20" s="240"/>
      <c r="LH20" s="243">
        <f t="shared" si="66"/>
        <v>0</v>
      </c>
      <c r="LI20" s="240">
        <v>3.9</v>
      </c>
      <c r="LJ20" s="240">
        <f t="shared" si="67"/>
        <v>96.1</v>
      </c>
      <c r="LK20" s="240">
        <f t="shared" si="68"/>
        <v>-92.199999999999989</v>
      </c>
      <c r="LL20" s="304"/>
      <c r="LM20" s="304"/>
      <c r="LN20" s="414"/>
      <c r="LO20" s="240">
        <v>1</v>
      </c>
      <c r="LP20" s="240"/>
      <c r="LQ20" s="240"/>
      <c r="LR20" s="240"/>
      <c r="LS20" s="243">
        <f t="shared" si="69"/>
        <v>0</v>
      </c>
      <c r="LT20" s="240">
        <v>5.9</v>
      </c>
      <c r="LU20" s="240">
        <f t="shared" si="70"/>
        <v>94.1</v>
      </c>
      <c r="LV20" s="240">
        <f t="shared" si="71"/>
        <v>-88.199999999999989</v>
      </c>
      <c r="LW20" s="252">
        <v>1</v>
      </c>
      <c r="LX20" s="251">
        <v>1</v>
      </c>
      <c r="LY20" s="239">
        <v>1</v>
      </c>
      <c r="LZ20" s="241"/>
      <c r="MA20" s="240"/>
      <c r="MB20" s="240"/>
      <c r="MC20" s="240"/>
      <c r="MD20" s="240"/>
      <c r="ME20" s="243">
        <f t="shared" si="72"/>
        <v>0</v>
      </c>
      <c r="MF20" s="240">
        <v>9.1</v>
      </c>
      <c r="MG20" s="240">
        <f t="shared" si="73"/>
        <v>90.9</v>
      </c>
      <c r="MH20" s="240">
        <f t="shared" si="74"/>
        <v>-81.800000000000011</v>
      </c>
      <c r="MI20" s="243"/>
      <c r="MJ20" s="240"/>
      <c r="MK20" s="239"/>
      <c r="ML20" s="241"/>
      <c r="MM20" s="240"/>
      <c r="MN20" s="240"/>
      <c r="MO20" s="240"/>
      <c r="MP20" s="243">
        <f t="shared" si="75"/>
        <v>0</v>
      </c>
      <c r="MQ20" s="240">
        <v>5.9</v>
      </c>
      <c r="MR20" s="240">
        <f t="shared" si="76"/>
        <v>94.1</v>
      </c>
      <c r="MS20" s="240">
        <f t="shared" si="77"/>
        <v>-88.199999999999989</v>
      </c>
      <c r="MT20" s="252"/>
      <c r="MU20" s="251"/>
      <c r="MV20" s="239"/>
    </row>
    <row r="21" spans="1:360" x14ac:dyDescent="0.25">
      <c r="A21" s="4">
        <v>42169</v>
      </c>
      <c r="B21" s="371" t="s">
        <v>76</v>
      </c>
      <c r="C21" s="371"/>
      <c r="D21" s="28"/>
      <c r="E21" s="29"/>
      <c r="F21" s="6">
        <v>1</v>
      </c>
      <c r="G21" s="18"/>
      <c r="H21" s="63">
        <v>1</v>
      </c>
      <c r="I21" s="70">
        <v>61.9</v>
      </c>
      <c r="J21" s="70">
        <v>38.1</v>
      </c>
      <c r="K21" s="16">
        <f t="shared" si="78"/>
        <v>23.799999999999997</v>
      </c>
      <c r="L21" s="18" t="s">
        <v>52</v>
      </c>
      <c r="M21" s="66">
        <v>1</v>
      </c>
      <c r="N21" s="65"/>
      <c r="O21" s="64"/>
      <c r="P21" s="64"/>
      <c r="Q21" s="67"/>
      <c r="R21" s="64"/>
      <c r="S21" s="64"/>
      <c r="T21" s="65"/>
      <c r="U21" s="64"/>
      <c r="V21" s="64"/>
      <c r="W21" s="67"/>
      <c r="X21" s="64"/>
      <c r="Y21" s="64"/>
      <c r="Z21" s="134"/>
      <c r="AA21" s="135"/>
      <c r="AB21" s="135"/>
      <c r="AC21" s="150"/>
      <c r="AD21" s="135"/>
      <c r="AE21" s="135"/>
      <c r="AF21" s="65"/>
      <c r="AG21" s="64"/>
      <c r="AH21" s="64"/>
      <c r="AI21" s="64"/>
      <c r="AJ21" s="45"/>
      <c r="AK21" s="64"/>
      <c r="AL21" s="65"/>
      <c r="AM21" s="64"/>
      <c r="AN21" s="64"/>
      <c r="AO21" s="64"/>
      <c r="AP21" s="45"/>
      <c r="AQ21" s="64"/>
      <c r="AR21" s="65"/>
      <c r="AS21" s="64"/>
      <c r="AT21" s="64"/>
      <c r="AU21" s="64"/>
      <c r="AV21" s="45"/>
      <c r="AW21" s="66"/>
      <c r="AX21" s="64"/>
      <c r="AY21" s="64"/>
      <c r="AZ21" s="64"/>
      <c r="BA21" s="67"/>
      <c r="BB21" s="64"/>
      <c r="BC21" s="66"/>
      <c r="BD21" s="64"/>
      <c r="BE21" s="64"/>
      <c r="BF21" s="64"/>
      <c r="BG21" s="67"/>
      <c r="BH21" s="64"/>
      <c r="BI21" s="64"/>
      <c r="BJ21" s="65"/>
      <c r="BK21" s="64"/>
      <c r="BL21" s="64"/>
      <c r="BM21" s="64"/>
      <c r="BN21" s="45"/>
      <c r="BO21" s="64"/>
      <c r="BP21" s="65"/>
      <c r="BQ21" s="64"/>
      <c r="BR21" s="64"/>
      <c r="BS21" s="67"/>
      <c r="BT21" s="73">
        <f t="shared" si="1"/>
        <v>1</v>
      </c>
      <c r="BU21" s="70">
        <v>64.8</v>
      </c>
      <c r="BV21" s="70">
        <f t="shared" si="2"/>
        <v>35.200000000000003</v>
      </c>
      <c r="BW21" s="70">
        <f t="shared" si="79"/>
        <v>29.599999999999994</v>
      </c>
      <c r="BX21" s="72"/>
      <c r="BY21" s="73"/>
      <c r="BZ21" s="74"/>
      <c r="CA21" s="64"/>
      <c r="CB21" s="64"/>
      <c r="CC21" s="64"/>
      <c r="CD21" s="64"/>
      <c r="CE21" s="72">
        <f t="shared" si="4"/>
        <v>1</v>
      </c>
      <c r="CF21" s="70">
        <v>57.1</v>
      </c>
      <c r="CG21" s="70">
        <f t="shared" si="5"/>
        <v>42.9</v>
      </c>
      <c r="CH21" s="70">
        <f t="shared" si="6"/>
        <v>14.200000000000003</v>
      </c>
      <c r="CI21" s="72"/>
      <c r="CJ21" s="73"/>
      <c r="CK21" s="73"/>
      <c r="CL21" s="65"/>
      <c r="CM21" s="64"/>
      <c r="CN21" s="64"/>
      <c r="CO21" s="64"/>
      <c r="CP21" s="64"/>
      <c r="CQ21" s="92">
        <f t="shared" si="7"/>
        <v>1</v>
      </c>
      <c r="CR21" s="70">
        <v>54.7</v>
      </c>
      <c r="CS21" s="70">
        <f t="shared" si="8"/>
        <v>45.3</v>
      </c>
      <c r="CT21" s="70">
        <f t="shared" si="9"/>
        <v>9.4000000000000057</v>
      </c>
      <c r="CU21" s="42"/>
      <c r="CV21" s="16"/>
      <c r="CW21" s="16"/>
      <c r="CX21" s="65"/>
      <c r="CY21" s="64"/>
      <c r="CZ21" s="64"/>
      <c r="DA21" s="64"/>
      <c r="DB21" s="92">
        <f t="shared" si="10"/>
        <v>0</v>
      </c>
      <c r="DC21" s="70">
        <v>46.1</v>
      </c>
      <c r="DD21" s="70">
        <f t="shared" si="11"/>
        <v>53.9</v>
      </c>
      <c r="DE21" s="70">
        <f t="shared" si="12"/>
        <v>-7.7999999999999972</v>
      </c>
      <c r="DF21" s="42"/>
      <c r="DG21" s="16"/>
      <c r="DH21" s="16"/>
      <c r="DI21" s="65"/>
      <c r="DJ21" s="64"/>
      <c r="DK21" s="64"/>
      <c r="DL21" s="64"/>
      <c r="DM21" s="64"/>
      <c r="DN21" s="92">
        <f t="shared" si="13"/>
        <v>0</v>
      </c>
      <c r="DO21" s="70">
        <v>49</v>
      </c>
      <c r="DP21" s="70">
        <f t="shared" si="14"/>
        <v>51</v>
      </c>
      <c r="DQ21" s="70">
        <f t="shared" si="15"/>
        <v>-2</v>
      </c>
      <c r="DR21" s="42"/>
      <c r="DS21" s="16"/>
      <c r="DT21" s="46"/>
      <c r="DU21" s="64"/>
      <c r="DV21" s="64"/>
      <c r="DW21" s="64"/>
      <c r="DX21" s="64"/>
      <c r="DY21" s="45">
        <f t="shared" si="16"/>
        <v>0</v>
      </c>
      <c r="DZ21" s="64">
        <v>44.2</v>
      </c>
      <c r="EA21" s="77">
        <f t="shared" si="17"/>
        <v>55.8</v>
      </c>
      <c r="EB21" s="77">
        <f t="shared" si="18"/>
        <v>-11.599999999999994</v>
      </c>
      <c r="EC21" s="45"/>
      <c r="ED21" s="297"/>
      <c r="EE21" s="66"/>
      <c r="EF21" s="68"/>
      <c r="EG21" s="68"/>
      <c r="EH21" s="68"/>
      <c r="EI21" s="68"/>
      <c r="EJ21" s="68"/>
      <c r="EK21" s="45">
        <f t="shared" si="19"/>
        <v>1</v>
      </c>
      <c r="EL21" s="64">
        <v>50.1</v>
      </c>
      <c r="EM21" s="77">
        <f t="shared" si="20"/>
        <v>49.9</v>
      </c>
      <c r="EN21" s="77">
        <f t="shared" si="21"/>
        <v>0.20000000000000284</v>
      </c>
      <c r="EO21" s="45"/>
      <c r="EP21" s="297"/>
      <c r="EQ21" s="64"/>
      <c r="ER21" s="65"/>
      <c r="ES21" s="64"/>
      <c r="ET21" s="64"/>
      <c r="EU21" s="130"/>
      <c r="EV21" s="64"/>
      <c r="EW21" s="45">
        <f t="shared" si="22"/>
        <v>1</v>
      </c>
      <c r="EX21" s="64">
        <v>52.5</v>
      </c>
      <c r="EY21" s="77">
        <f t="shared" si="23"/>
        <v>47.5</v>
      </c>
      <c r="EZ21" s="77">
        <f t="shared" si="24"/>
        <v>5</v>
      </c>
      <c r="FA21" s="45"/>
      <c r="FB21" s="297"/>
      <c r="FC21" s="66"/>
      <c r="FD21" s="68"/>
      <c r="FE21" s="68"/>
      <c r="FF21" s="68"/>
      <c r="FG21" s="68"/>
      <c r="FH21" s="45">
        <f t="shared" si="25"/>
        <v>1</v>
      </c>
      <c r="FI21" s="64">
        <v>57.8</v>
      </c>
      <c r="FJ21" s="77">
        <f t="shared" si="26"/>
        <v>42.2</v>
      </c>
      <c r="FK21" s="77">
        <f t="shared" si="27"/>
        <v>15.599999999999994</v>
      </c>
      <c r="FL21" s="45"/>
      <c r="FM21" s="297"/>
      <c r="FN21" s="66"/>
      <c r="FO21" s="68"/>
      <c r="FP21" s="68"/>
      <c r="FQ21" s="68"/>
      <c r="FR21" s="68"/>
      <c r="FS21" s="45">
        <f t="shared" si="28"/>
        <v>1</v>
      </c>
      <c r="FT21" s="64">
        <v>67</v>
      </c>
      <c r="FU21" s="77">
        <f t="shared" si="29"/>
        <v>33</v>
      </c>
      <c r="FV21" s="77">
        <f t="shared" si="30"/>
        <v>34</v>
      </c>
      <c r="FW21" s="45"/>
      <c r="FX21" s="297"/>
      <c r="FY21" s="66"/>
      <c r="FZ21" s="68"/>
      <c r="GA21" s="68"/>
      <c r="GB21" s="68"/>
      <c r="GC21" s="68"/>
      <c r="GD21" s="45">
        <f t="shared" si="31"/>
        <v>1</v>
      </c>
      <c r="GE21" s="64">
        <v>55.2</v>
      </c>
      <c r="GF21" s="77">
        <f t="shared" si="32"/>
        <v>44.8</v>
      </c>
      <c r="GG21" s="77">
        <f t="shared" si="33"/>
        <v>10.400000000000006</v>
      </c>
      <c r="GH21" s="45"/>
      <c r="GI21" s="297"/>
      <c r="GJ21" s="66"/>
      <c r="GK21" s="65"/>
      <c r="GL21" s="64"/>
      <c r="GM21" s="64"/>
      <c r="GN21" s="64">
        <v>1</v>
      </c>
      <c r="GO21" s="45">
        <f t="shared" si="34"/>
        <v>1</v>
      </c>
      <c r="GP21" s="64">
        <v>62.6</v>
      </c>
      <c r="GQ21" s="77">
        <f t="shared" si="35"/>
        <v>37.4</v>
      </c>
      <c r="GR21" s="77">
        <f t="shared" si="36"/>
        <v>25.200000000000003</v>
      </c>
      <c r="GS21" s="45"/>
      <c r="GT21" s="297"/>
      <c r="GU21" s="66"/>
      <c r="GV21" s="65"/>
      <c r="GW21" s="64"/>
      <c r="GX21" s="64"/>
      <c r="GY21" s="64"/>
      <c r="GZ21" s="45">
        <f t="shared" si="37"/>
        <v>1</v>
      </c>
      <c r="HA21" s="64">
        <v>61.3</v>
      </c>
      <c r="HB21" s="77">
        <f t="shared" si="38"/>
        <v>38.700000000000003</v>
      </c>
      <c r="HC21" s="77">
        <f t="shared" si="39"/>
        <v>22.599999999999994</v>
      </c>
      <c r="HD21" s="45"/>
      <c r="HE21" s="297"/>
      <c r="HF21" s="66"/>
      <c r="HG21" s="68"/>
      <c r="HH21" s="68"/>
      <c r="HI21" s="68"/>
      <c r="HK21" s="68"/>
      <c r="HL21" s="45">
        <f t="shared" si="40"/>
        <v>0</v>
      </c>
      <c r="HM21" s="64">
        <v>49.1</v>
      </c>
      <c r="HN21" s="77">
        <f t="shared" si="41"/>
        <v>50.9</v>
      </c>
      <c r="HO21" s="64"/>
      <c r="HP21" s="45"/>
      <c r="HQ21" s="297"/>
      <c r="HR21" s="66"/>
      <c r="HS21" s="65"/>
      <c r="HT21" s="64"/>
      <c r="HU21" s="64"/>
      <c r="HV21" s="64"/>
      <c r="HW21" s="45">
        <f t="shared" si="42"/>
        <v>0</v>
      </c>
      <c r="HX21" s="64">
        <v>48.7</v>
      </c>
      <c r="HY21" s="77">
        <f t="shared" si="43"/>
        <v>51.3</v>
      </c>
      <c r="HZ21" s="77">
        <f t="shared" si="44"/>
        <v>-2.5999999999999943</v>
      </c>
      <c r="IA21" s="45"/>
      <c r="IB21" s="297"/>
      <c r="IC21" s="66"/>
      <c r="ID21" s="68"/>
      <c r="IE21" s="68"/>
      <c r="IF21" s="68"/>
      <c r="IG21" s="68"/>
      <c r="IH21" s="45">
        <f t="shared" si="45"/>
        <v>0</v>
      </c>
      <c r="II21" s="64">
        <v>44.5</v>
      </c>
      <c r="IJ21" s="77">
        <f t="shared" si="46"/>
        <v>55.5</v>
      </c>
      <c r="IK21" s="77">
        <f t="shared" si="47"/>
        <v>-11</v>
      </c>
      <c r="IL21" s="45"/>
      <c r="IM21" s="297"/>
      <c r="IN21" s="66"/>
      <c r="IO21" s="65"/>
      <c r="IP21" s="64"/>
      <c r="IQ21" s="64"/>
      <c r="IR21" s="64"/>
      <c r="IS21" s="45">
        <f t="shared" si="48"/>
        <v>1</v>
      </c>
      <c r="IT21" s="64">
        <v>52</v>
      </c>
      <c r="IU21" s="77">
        <f t="shared" si="49"/>
        <v>48</v>
      </c>
      <c r="IV21" s="77">
        <f t="shared" si="50"/>
        <v>4</v>
      </c>
      <c r="IW21" s="45"/>
      <c r="IX21" s="297"/>
      <c r="IY21" s="66"/>
      <c r="IZ21" s="68"/>
      <c r="JA21" s="68"/>
      <c r="JB21" s="68"/>
      <c r="JC21" s="68"/>
      <c r="JD21" s="45">
        <f t="shared" si="51"/>
        <v>1</v>
      </c>
      <c r="JE21" s="64">
        <v>53.9</v>
      </c>
      <c r="JF21" s="77">
        <f t="shared" si="52"/>
        <v>46.1</v>
      </c>
      <c r="JG21" s="77">
        <f t="shared" si="53"/>
        <v>7.7999999999999972</v>
      </c>
      <c r="JH21" s="45"/>
      <c r="JI21" s="297"/>
      <c r="JJ21" s="66"/>
      <c r="JK21" s="65"/>
      <c r="JL21" s="64"/>
      <c r="JM21" s="64"/>
      <c r="JN21" s="64"/>
      <c r="JO21" s="45">
        <f t="shared" si="54"/>
        <v>1</v>
      </c>
      <c r="JP21" s="64">
        <v>57.9</v>
      </c>
      <c r="JQ21" s="77">
        <f t="shared" si="55"/>
        <v>42.1</v>
      </c>
      <c r="JR21" s="77">
        <f t="shared" si="56"/>
        <v>15.799999999999997</v>
      </c>
      <c r="JS21" s="45"/>
      <c r="JT21" s="297"/>
      <c r="JU21" s="66"/>
      <c r="JV21" s="68"/>
      <c r="JW21" s="68"/>
      <c r="JX21" s="68"/>
      <c r="JY21" s="68"/>
      <c r="JZ21" s="45">
        <f t="shared" si="57"/>
        <v>1</v>
      </c>
      <c r="KA21" s="64">
        <v>50.4</v>
      </c>
      <c r="KB21" s="77">
        <f t="shared" si="58"/>
        <v>49.6</v>
      </c>
      <c r="KC21" s="77">
        <f t="shared" si="59"/>
        <v>-28.500000000000007</v>
      </c>
      <c r="KD21" s="45"/>
      <c r="KE21" s="297"/>
      <c r="KF21" s="66"/>
      <c r="KG21" s="65"/>
      <c r="KH21" s="64"/>
      <c r="KI21" s="64"/>
      <c r="KJ21" s="64"/>
      <c r="KK21" s="45">
        <f t="shared" si="60"/>
        <v>1</v>
      </c>
      <c r="KL21" s="64">
        <v>60.9</v>
      </c>
      <c r="KM21" s="77">
        <f t="shared" si="61"/>
        <v>39.1</v>
      </c>
      <c r="KN21" s="77">
        <f t="shared" si="62"/>
        <v>21.799999999999997</v>
      </c>
      <c r="KO21" s="45"/>
      <c r="KP21" s="297"/>
      <c r="KQ21" s="66"/>
      <c r="KR21" s="68">
        <v>1</v>
      </c>
      <c r="KS21" s="68"/>
      <c r="KT21" s="68"/>
      <c r="KU21" s="68"/>
      <c r="KV21" s="45">
        <f t="shared" si="63"/>
        <v>1</v>
      </c>
      <c r="KW21" s="64">
        <v>84.8</v>
      </c>
      <c r="KX21" s="77">
        <f t="shared" si="64"/>
        <v>15.200000000000003</v>
      </c>
      <c r="KY21" s="77">
        <f t="shared" si="65"/>
        <v>69.599999999999994</v>
      </c>
      <c r="KZ21" s="45">
        <v>1</v>
      </c>
      <c r="LA21" s="297">
        <v>1</v>
      </c>
      <c r="LB21" s="66">
        <v>1</v>
      </c>
      <c r="LC21" s="65"/>
      <c r="LD21" s="64"/>
      <c r="LE21" s="64"/>
      <c r="LF21" s="130"/>
      <c r="LG21" s="64"/>
      <c r="LH21" s="45">
        <f t="shared" si="66"/>
        <v>1</v>
      </c>
      <c r="LI21" s="64">
        <v>57</v>
      </c>
      <c r="LJ21" s="77">
        <f t="shared" si="67"/>
        <v>43</v>
      </c>
      <c r="LK21" s="77">
        <f t="shared" si="68"/>
        <v>14</v>
      </c>
      <c r="LL21" s="48"/>
      <c r="LM21" s="48"/>
      <c r="LN21" s="66"/>
      <c r="LO21" s="68"/>
      <c r="LP21" s="68"/>
      <c r="LQ21" s="68"/>
      <c r="LR21" s="68">
        <v>1</v>
      </c>
      <c r="LS21" s="45">
        <f t="shared" si="69"/>
        <v>1</v>
      </c>
      <c r="LT21" s="64">
        <v>75.2</v>
      </c>
      <c r="LU21" s="77">
        <f t="shared" si="70"/>
        <v>24.799999999999997</v>
      </c>
      <c r="LV21" s="77">
        <f t="shared" si="71"/>
        <v>50.400000000000006</v>
      </c>
      <c r="LW21" s="51"/>
      <c r="LX21" s="48"/>
      <c r="LY21" s="66"/>
      <c r="LZ21" s="65"/>
      <c r="MA21" s="64"/>
      <c r="MB21" s="64"/>
      <c r="MC21" s="130"/>
      <c r="MD21" s="64"/>
      <c r="ME21" s="45">
        <f t="shared" si="72"/>
        <v>1</v>
      </c>
      <c r="MF21" s="64">
        <v>82.2</v>
      </c>
      <c r="MG21" s="77">
        <f t="shared" si="73"/>
        <v>17.799999999999997</v>
      </c>
      <c r="MH21" s="77">
        <f t="shared" si="74"/>
        <v>64.400000000000006</v>
      </c>
      <c r="MI21" s="45"/>
      <c r="MJ21" s="297"/>
      <c r="MK21" s="66"/>
      <c r="ML21" s="65"/>
      <c r="MM21" s="64"/>
      <c r="MN21" s="64"/>
      <c r="MO21" s="64"/>
      <c r="MP21" s="45">
        <f t="shared" si="75"/>
        <v>1</v>
      </c>
      <c r="MQ21" s="64">
        <v>67.2</v>
      </c>
      <c r="MR21" s="77">
        <f t="shared" si="76"/>
        <v>32.799999999999997</v>
      </c>
      <c r="MS21" s="77">
        <f t="shared" si="77"/>
        <v>34.400000000000006</v>
      </c>
      <c r="MT21" s="51"/>
      <c r="MU21" s="48"/>
      <c r="MV21" s="66"/>
    </row>
    <row r="22" spans="1:360" x14ac:dyDescent="0.25">
      <c r="A22" s="4">
        <v>42169</v>
      </c>
      <c r="B22" s="371" t="s">
        <v>134</v>
      </c>
      <c r="C22" s="371"/>
      <c r="D22" s="28">
        <v>1</v>
      </c>
      <c r="E22" s="29"/>
      <c r="F22" s="6"/>
      <c r="G22" s="18"/>
      <c r="H22" s="63">
        <v>0</v>
      </c>
      <c r="I22" s="70">
        <v>27.5</v>
      </c>
      <c r="J22" s="70">
        <v>72.5</v>
      </c>
      <c r="K22" s="16">
        <f t="shared" si="78"/>
        <v>-45</v>
      </c>
      <c r="L22" s="18" t="s">
        <v>53</v>
      </c>
      <c r="M22" s="66">
        <v>1</v>
      </c>
      <c r="N22" s="65"/>
      <c r="O22" s="64"/>
      <c r="P22" s="64"/>
      <c r="Q22" s="67"/>
      <c r="R22" s="64"/>
      <c r="S22" s="64"/>
      <c r="T22" s="65"/>
      <c r="U22" s="64"/>
      <c r="V22" s="64"/>
      <c r="W22" s="67"/>
      <c r="X22" s="64"/>
      <c r="Y22" s="64"/>
      <c r="Z22" s="134"/>
      <c r="AA22" s="135"/>
      <c r="AB22" s="135"/>
      <c r="AC22" s="150"/>
      <c r="AD22" s="135"/>
      <c r="AE22" s="135"/>
      <c r="AF22" s="65">
        <v>1</v>
      </c>
      <c r="AG22" s="64"/>
      <c r="AH22" s="64"/>
      <c r="AI22" s="64"/>
      <c r="AJ22" s="45">
        <v>1</v>
      </c>
      <c r="AK22" s="64">
        <v>1</v>
      </c>
      <c r="AL22" s="65"/>
      <c r="AM22" s="64"/>
      <c r="AN22" s="64"/>
      <c r="AO22" s="64"/>
      <c r="AP22" s="45"/>
      <c r="AQ22" s="64"/>
      <c r="AR22" s="65"/>
      <c r="AS22" s="64"/>
      <c r="AT22" s="64"/>
      <c r="AU22" s="64"/>
      <c r="AV22" s="45"/>
      <c r="AW22" s="66"/>
      <c r="AX22" s="64"/>
      <c r="AY22" s="64"/>
      <c r="AZ22" s="64"/>
      <c r="BA22" s="67"/>
      <c r="BB22" s="64"/>
      <c r="BC22" s="66"/>
      <c r="BD22" s="64"/>
      <c r="BE22" s="64"/>
      <c r="BF22" s="64"/>
      <c r="BG22" s="67"/>
      <c r="BH22" s="64"/>
      <c r="BI22" s="64"/>
      <c r="BJ22" s="65"/>
      <c r="BK22" s="64"/>
      <c r="BL22" s="64"/>
      <c r="BM22" s="64"/>
      <c r="BN22" s="45"/>
      <c r="BO22" s="64"/>
      <c r="BP22" s="65"/>
      <c r="BQ22" s="64"/>
      <c r="BR22" s="64"/>
      <c r="BS22" s="67"/>
      <c r="BT22" s="73">
        <f t="shared" si="1"/>
        <v>0</v>
      </c>
      <c r="BU22" s="70">
        <v>26.6</v>
      </c>
      <c r="BV22" s="70">
        <f t="shared" si="2"/>
        <v>73.400000000000006</v>
      </c>
      <c r="BW22" s="70">
        <f t="shared" si="79"/>
        <v>-46.800000000000004</v>
      </c>
      <c r="BX22" s="72"/>
      <c r="BY22" s="73"/>
      <c r="BZ22" s="74"/>
      <c r="CA22" s="64"/>
      <c r="CB22" s="64"/>
      <c r="CC22" s="64"/>
      <c r="CD22" s="64"/>
      <c r="CE22" s="72">
        <f t="shared" si="4"/>
        <v>0</v>
      </c>
      <c r="CF22" s="70">
        <v>26.7</v>
      </c>
      <c r="CG22" s="70">
        <f t="shared" si="5"/>
        <v>73.3</v>
      </c>
      <c r="CH22" s="70">
        <f t="shared" si="6"/>
        <v>-46.599999999999994</v>
      </c>
      <c r="CI22" s="72"/>
      <c r="CJ22" s="73"/>
      <c r="CK22" s="73"/>
      <c r="CL22" s="65"/>
      <c r="CM22" s="64">
        <v>1</v>
      </c>
      <c r="CN22" s="64"/>
      <c r="CO22" s="64">
        <v>1</v>
      </c>
      <c r="CP22" s="64"/>
      <c r="CQ22" s="92">
        <f t="shared" si="7"/>
        <v>0</v>
      </c>
      <c r="CR22" s="70">
        <v>22.1</v>
      </c>
      <c r="CS22" s="70">
        <f t="shared" si="8"/>
        <v>77.900000000000006</v>
      </c>
      <c r="CT22" s="70">
        <f t="shared" si="9"/>
        <v>-55.800000000000004</v>
      </c>
      <c r="CU22" s="72"/>
      <c r="CV22" s="73"/>
      <c r="CW22" s="73"/>
      <c r="CX22" s="65"/>
      <c r="CY22" s="64"/>
      <c r="CZ22" s="64"/>
      <c r="DA22" s="64"/>
      <c r="DB22" s="92">
        <f t="shared" si="10"/>
        <v>0</v>
      </c>
      <c r="DC22" s="70">
        <v>20.8</v>
      </c>
      <c r="DD22" s="70">
        <f t="shared" si="11"/>
        <v>79.2</v>
      </c>
      <c r="DE22" s="70">
        <f t="shared" si="12"/>
        <v>-58.400000000000006</v>
      </c>
      <c r="DF22" s="42"/>
      <c r="DG22" s="16"/>
      <c r="DH22" s="16"/>
      <c r="DI22" s="65"/>
      <c r="DJ22" s="64"/>
      <c r="DK22" s="64"/>
      <c r="DL22" s="64"/>
      <c r="DM22" s="64"/>
      <c r="DN22" s="92">
        <f t="shared" si="13"/>
        <v>0</v>
      </c>
      <c r="DO22" s="70">
        <v>17.5</v>
      </c>
      <c r="DP22" s="70">
        <f t="shared" si="14"/>
        <v>82.5</v>
      </c>
      <c r="DQ22" s="70">
        <f t="shared" si="15"/>
        <v>-65</v>
      </c>
      <c r="DR22" s="42"/>
      <c r="DS22" s="16"/>
      <c r="DT22" s="46"/>
      <c r="DU22" s="64"/>
      <c r="DV22" s="64"/>
      <c r="DW22" s="64"/>
      <c r="DX22" s="64"/>
      <c r="DY22" s="45">
        <f t="shared" si="16"/>
        <v>0</v>
      </c>
      <c r="DZ22" s="64">
        <v>15.3</v>
      </c>
      <c r="EA22" s="77">
        <f t="shared" si="17"/>
        <v>84.7</v>
      </c>
      <c r="EB22" s="77">
        <f t="shared" si="18"/>
        <v>-69.400000000000006</v>
      </c>
      <c r="EC22" s="45"/>
      <c r="ED22" s="297"/>
      <c r="EE22" s="66"/>
      <c r="EF22" s="68"/>
      <c r="EG22" s="68">
        <v>1</v>
      </c>
      <c r="EH22" s="68"/>
      <c r="EI22" s="68"/>
      <c r="EJ22" s="68"/>
      <c r="EK22" s="45">
        <f t="shared" si="19"/>
        <v>0</v>
      </c>
      <c r="EL22" s="64">
        <v>16.100000000000001</v>
      </c>
      <c r="EM22" s="77">
        <f t="shared" si="20"/>
        <v>83.9</v>
      </c>
      <c r="EN22" s="77">
        <f t="shared" si="21"/>
        <v>-67.800000000000011</v>
      </c>
      <c r="EO22" s="45"/>
      <c r="EP22" s="297"/>
      <c r="EQ22" s="64"/>
      <c r="ER22" s="65"/>
      <c r="ES22" s="64">
        <v>1</v>
      </c>
      <c r="ET22" s="64"/>
      <c r="EU22" s="130"/>
      <c r="EV22" s="64"/>
      <c r="EW22" s="45">
        <f t="shared" si="22"/>
        <v>0</v>
      </c>
      <c r="EX22" s="64">
        <v>20.9</v>
      </c>
      <c r="EY22" s="77">
        <f t="shared" si="23"/>
        <v>79.099999999999994</v>
      </c>
      <c r="EZ22" s="77">
        <f t="shared" si="24"/>
        <v>-58.199999999999996</v>
      </c>
      <c r="FA22" s="45"/>
      <c r="FB22" s="297"/>
      <c r="FC22" s="66"/>
      <c r="FD22" s="68"/>
      <c r="FE22" s="68"/>
      <c r="FF22" s="68"/>
      <c r="FG22" s="68"/>
      <c r="FH22" s="45">
        <f t="shared" si="25"/>
        <v>0</v>
      </c>
      <c r="FI22" s="64">
        <v>18.399999999999999</v>
      </c>
      <c r="FJ22" s="77">
        <f t="shared" si="26"/>
        <v>81.599999999999994</v>
      </c>
      <c r="FK22" s="77">
        <f t="shared" si="27"/>
        <v>-63.199999999999996</v>
      </c>
      <c r="FL22" s="45"/>
      <c r="FM22" s="297"/>
      <c r="FN22" s="66"/>
      <c r="FO22" s="68"/>
      <c r="FP22" s="68"/>
      <c r="FQ22" s="68"/>
      <c r="FR22" s="68"/>
      <c r="FS22" s="45">
        <f t="shared" si="28"/>
        <v>0</v>
      </c>
      <c r="FT22" s="64">
        <v>29.9</v>
      </c>
      <c r="FU22" s="77">
        <f t="shared" si="29"/>
        <v>70.099999999999994</v>
      </c>
      <c r="FV22" s="77">
        <f t="shared" si="30"/>
        <v>-40.199999999999996</v>
      </c>
      <c r="FW22" s="45"/>
      <c r="FX22" s="297"/>
      <c r="FY22" s="66"/>
      <c r="FZ22" s="68"/>
      <c r="GA22" s="68"/>
      <c r="GB22" s="68"/>
      <c r="GC22" s="68"/>
      <c r="GD22" s="45">
        <f t="shared" si="31"/>
        <v>0</v>
      </c>
      <c r="GE22" s="64">
        <v>25.9</v>
      </c>
      <c r="GF22" s="77">
        <f t="shared" si="32"/>
        <v>74.099999999999994</v>
      </c>
      <c r="GG22" s="77">
        <f t="shared" si="33"/>
        <v>-48.199999999999996</v>
      </c>
      <c r="GH22" s="45"/>
      <c r="GI22" s="297"/>
      <c r="GJ22" s="66"/>
      <c r="GK22" s="65"/>
      <c r="GL22" s="64">
        <v>1</v>
      </c>
      <c r="GM22" s="64"/>
      <c r="GN22" s="64">
        <v>1</v>
      </c>
      <c r="GO22" s="45">
        <f t="shared" si="34"/>
        <v>0</v>
      </c>
      <c r="GP22" s="64">
        <v>33.9</v>
      </c>
      <c r="GQ22" s="77">
        <f t="shared" si="35"/>
        <v>66.099999999999994</v>
      </c>
      <c r="GR22" s="77">
        <f t="shared" si="36"/>
        <v>-32.199999999999996</v>
      </c>
      <c r="GS22" s="45"/>
      <c r="GT22" s="297"/>
      <c r="GU22" s="66"/>
      <c r="GV22" s="65"/>
      <c r="GW22" s="64">
        <v>1</v>
      </c>
      <c r="GX22" s="64"/>
      <c r="GY22" s="64"/>
      <c r="GZ22" s="45">
        <f t="shared" si="37"/>
        <v>0</v>
      </c>
      <c r="HA22" s="64">
        <v>26.5</v>
      </c>
      <c r="HB22" s="77">
        <f t="shared" si="38"/>
        <v>73.5</v>
      </c>
      <c r="HC22" s="77">
        <f t="shared" si="39"/>
        <v>-47</v>
      </c>
      <c r="HD22" s="45"/>
      <c r="HE22" s="297"/>
      <c r="HF22" s="66"/>
      <c r="HG22" s="68">
        <v>1</v>
      </c>
      <c r="HH22" s="68"/>
      <c r="HI22" s="68"/>
      <c r="HK22" s="68">
        <v>1</v>
      </c>
      <c r="HL22" s="45">
        <f t="shared" si="40"/>
        <v>0</v>
      </c>
      <c r="HM22" s="64">
        <v>28.8</v>
      </c>
      <c r="HN22" s="77">
        <f t="shared" si="41"/>
        <v>71.2</v>
      </c>
      <c r="HO22" s="64"/>
      <c r="HP22" s="45">
        <v>1</v>
      </c>
      <c r="HQ22" s="297">
        <v>1</v>
      </c>
      <c r="HR22" s="66">
        <v>1</v>
      </c>
      <c r="HS22" s="65"/>
      <c r="HT22" s="64"/>
      <c r="HU22" s="64"/>
      <c r="HV22" s="64"/>
      <c r="HW22" s="45">
        <f t="shared" si="42"/>
        <v>0</v>
      </c>
      <c r="HX22" s="64">
        <v>21.3</v>
      </c>
      <c r="HY22" s="77">
        <f t="shared" si="43"/>
        <v>78.7</v>
      </c>
      <c r="HZ22" s="77">
        <f t="shared" si="44"/>
        <v>-57.400000000000006</v>
      </c>
      <c r="IA22" s="45"/>
      <c r="IB22" s="297"/>
      <c r="IC22" s="66"/>
      <c r="ID22" s="68"/>
      <c r="IE22" s="68"/>
      <c r="IF22" s="68"/>
      <c r="IG22" s="68"/>
      <c r="IH22" s="45">
        <f t="shared" si="45"/>
        <v>0</v>
      </c>
      <c r="II22" s="64">
        <v>13</v>
      </c>
      <c r="IJ22" s="77">
        <f t="shared" si="46"/>
        <v>87</v>
      </c>
      <c r="IK22" s="77">
        <f t="shared" si="47"/>
        <v>-74</v>
      </c>
      <c r="IL22" s="45"/>
      <c r="IM22" s="297"/>
      <c r="IN22" s="66"/>
      <c r="IO22" s="65">
        <v>1</v>
      </c>
      <c r="IP22" s="64"/>
      <c r="IQ22" s="64"/>
      <c r="IR22" s="64"/>
      <c r="IS22" s="45">
        <f t="shared" si="48"/>
        <v>0</v>
      </c>
      <c r="IT22" s="64">
        <v>22</v>
      </c>
      <c r="IU22" s="77">
        <f t="shared" si="49"/>
        <v>78</v>
      </c>
      <c r="IV22" s="77">
        <f t="shared" si="50"/>
        <v>-56</v>
      </c>
      <c r="IW22" s="45">
        <v>1</v>
      </c>
      <c r="IX22" s="297">
        <v>1</v>
      </c>
      <c r="IY22" s="66">
        <v>1</v>
      </c>
      <c r="IZ22" s="68"/>
      <c r="JA22" s="68"/>
      <c r="JB22" s="68"/>
      <c r="JC22" s="68"/>
      <c r="JD22" s="45">
        <f t="shared" si="51"/>
        <v>0</v>
      </c>
      <c r="JE22" s="64">
        <v>22.8</v>
      </c>
      <c r="JF22" s="77">
        <f t="shared" si="52"/>
        <v>77.2</v>
      </c>
      <c r="JG22" s="77">
        <f t="shared" si="53"/>
        <v>-54.400000000000006</v>
      </c>
      <c r="JH22" s="45"/>
      <c r="JI22" s="297"/>
      <c r="JJ22" s="66"/>
      <c r="JK22" s="65">
        <v>1</v>
      </c>
      <c r="JL22" s="64"/>
      <c r="JM22" s="64"/>
      <c r="JN22" s="64"/>
      <c r="JO22" s="45">
        <f t="shared" si="54"/>
        <v>0</v>
      </c>
      <c r="JP22" s="64">
        <v>22.8</v>
      </c>
      <c r="JQ22" s="77">
        <f t="shared" si="55"/>
        <v>77.2</v>
      </c>
      <c r="JR22" s="77">
        <f t="shared" si="56"/>
        <v>-54.400000000000006</v>
      </c>
      <c r="JS22" s="45">
        <v>1</v>
      </c>
      <c r="JT22" s="297">
        <v>1</v>
      </c>
      <c r="JU22" s="66">
        <v>1</v>
      </c>
      <c r="JV22" s="68">
        <v>1</v>
      </c>
      <c r="JW22" s="68"/>
      <c r="JX22" s="68"/>
      <c r="JY22" s="68">
        <v>1</v>
      </c>
      <c r="JZ22" s="45">
        <f t="shared" si="57"/>
        <v>0</v>
      </c>
      <c r="KA22" s="64">
        <v>21.1</v>
      </c>
      <c r="KB22" s="77">
        <f t="shared" si="58"/>
        <v>78.900000000000006</v>
      </c>
      <c r="KC22" s="77">
        <f t="shared" si="59"/>
        <v>-51.9</v>
      </c>
      <c r="KD22" s="45">
        <v>1</v>
      </c>
      <c r="KE22" s="297">
        <v>1</v>
      </c>
      <c r="KF22" s="66">
        <v>1</v>
      </c>
      <c r="KG22" s="65"/>
      <c r="KH22" s="64"/>
      <c r="KI22" s="64"/>
      <c r="KJ22" s="64"/>
      <c r="KK22" s="45">
        <f t="shared" si="60"/>
        <v>0</v>
      </c>
      <c r="KL22" s="64">
        <v>29.1</v>
      </c>
      <c r="KM22" s="77">
        <f t="shared" si="61"/>
        <v>70.900000000000006</v>
      </c>
      <c r="KN22" s="77">
        <f t="shared" si="62"/>
        <v>-41.800000000000004</v>
      </c>
      <c r="KO22" s="45"/>
      <c r="KP22" s="297"/>
      <c r="KQ22" s="66"/>
      <c r="KR22" s="68"/>
      <c r="KS22" s="68"/>
      <c r="KT22" s="68"/>
      <c r="KU22" s="68"/>
      <c r="KV22" s="45">
        <f t="shared" si="63"/>
        <v>0</v>
      </c>
      <c r="KW22" s="64">
        <v>38</v>
      </c>
      <c r="KX22" s="77">
        <f t="shared" si="64"/>
        <v>62</v>
      </c>
      <c r="KY22" s="77">
        <f t="shared" si="65"/>
        <v>-24</v>
      </c>
      <c r="KZ22" s="45"/>
      <c r="LA22" s="297"/>
      <c r="LB22" s="66"/>
      <c r="LC22" s="65"/>
      <c r="LD22" s="64"/>
      <c r="LE22" s="64"/>
      <c r="LF22" s="130"/>
      <c r="LG22" s="64"/>
      <c r="LH22" s="45">
        <f t="shared" si="66"/>
        <v>0</v>
      </c>
      <c r="LI22" s="64">
        <v>26.8</v>
      </c>
      <c r="LJ22" s="77">
        <f t="shared" si="67"/>
        <v>73.2</v>
      </c>
      <c r="LK22" s="77">
        <f t="shared" si="68"/>
        <v>-46.400000000000006</v>
      </c>
      <c r="LL22" s="48"/>
      <c r="LM22" s="48"/>
      <c r="LN22" s="66"/>
      <c r="LO22" s="68"/>
      <c r="LP22" s="68"/>
      <c r="LQ22" s="68"/>
      <c r="LR22" s="68"/>
      <c r="LS22" s="45">
        <f t="shared" si="69"/>
        <v>0</v>
      </c>
      <c r="LT22" s="64">
        <v>42.2</v>
      </c>
      <c r="LU22" s="77">
        <f t="shared" si="70"/>
        <v>57.8</v>
      </c>
      <c r="LV22" s="77">
        <f t="shared" si="71"/>
        <v>-15.599999999999994</v>
      </c>
      <c r="LW22" s="51"/>
      <c r="LX22" s="48"/>
      <c r="LY22" s="66"/>
      <c r="LZ22" s="65"/>
      <c r="MA22" s="64"/>
      <c r="MB22" s="64"/>
      <c r="MC22" s="130"/>
      <c r="MD22" s="64"/>
      <c r="ME22" s="45">
        <f t="shared" si="72"/>
        <v>0</v>
      </c>
      <c r="MF22" s="64">
        <v>42.2</v>
      </c>
      <c r="MG22" s="77">
        <f t="shared" si="73"/>
        <v>57.8</v>
      </c>
      <c r="MH22" s="77">
        <f t="shared" si="74"/>
        <v>-15.599999999999994</v>
      </c>
      <c r="MI22" s="45"/>
      <c r="MJ22" s="297"/>
      <c r="MK22" s="66"/>
      <c r="ML22" s="65"/>
      <c r="MM22" s="64"/>
      <c r="MN22" s="64"/>
      <c r="MO22" s="64"/>
      <c r="MP22" s="45">
        <f t="shared" si="75"/>
        <v>0</v>
      </c>
      <c r="MQ22" s="64">
        <v>38.4</v>
      </c>
      <c r="MR22" s="77">
        <f t="shared" si="76"/>
        <v>61.6</v>
      </c>
      <c r="MS22" s="77">
        <f t="shared" si="77"/>
        <v>-23.200000000000003</v>
      </c>
      <c r="MT22" s="51"/>
      <c r="MU22" s="48"/>
      <c r="MV22" s="66"/>
    </row>
    <row r="23" spans="1:360" x14ac:dyDescent="0.25">
      <c r="A23" s="4">
        <v>42169</v>
      </c>
      <c r="B23" s="371" t="s">
        <v>135</v>
      </c>
      <c r="C23" s="371"/>
      <c r="D23" s="28">
        <v>1</v>
      </c>
      <c r="E23" s="29"/>
      <c r="F23" s="6"/>
      <c r="G23" s="18"/>
      <c r="H23" s="63">
        <v>0</v>
      </c>
      <c r="I23" s="70">
        <v>29</v>
      </c>
      <c r="J23" s="70">
        <v>71</v>
      </c>
      <c r="K23" s="16">
        <f t="shared" si="78"/>
        <v>-42</v>
      </c>
      <c r="L23" s="18" t="s">
        <v>53</v>
      </c>
      <c r="M23" s="66">
        <v>1</v>
      </c>
      <c r="N23" s="65"/>
      <c r="O23" s="64">
        <v>1</v>
      </c>
      <c r="P23" s="64"/>
      <c r="Q23" s="67"/>
      <c r="R23" s="64">
        <v>1</v>
      </c>
      <c r="S23" s="64">
        <v>1</v>
      </c>
      <c r="T23" s="65">
        <v>1</v>
      </c>
      <c r="U23" s="64"/>
      <c r="V23" s="64"/>
      <c r="W23" s="67"/>
      <c r="X23" s="64">
        <v>1</v>
      </c>
      <c r="Y23" s="64">
        <v>1</v>
      </c>
      <c r="Z23" s="134"/>
      <c r="AA23" s="135"/>
      <c r="AB23" s="135"/>
      <c r="AC23" s="150"/>
      <c r="AD23" s="135"/>
      <c r="AE23" s="135"/>
      <c r="AF23" s="65"/>
      <c r="AG23" s="64"/>
      <c r="AH23" s="64"/>
      <c r="AI23" s="64"/>
      <c r="AJ23" s="45"/>
      <c r="AK23" s="64"/>
      <c r="AL23" s="65"/>
      <c r="AM23" s="64"/>
      <c r="AN23" s="64"/>
      <c r="AO23" s="64"/>
      <c r="AP23" s="45"/>
      <c r="AQ23" s="64"/>
      <c r="AR23" s="65"/>
      <c r="AS23" s="64"/>
      <c r="AT23" s="64"/>
      <c r="AU23" s="64"/>
      <c r="AV23" s="45"/>
      <c r="AW23" s="66"/>
      <c r="AX23" s="64">
        <v>1</v>
      </c>
      <c r="AY23" s="64"/>
      <c r="AZ23" s="64"/>
      <c r="BA23" s="67"/>
      <c r="BB23" s="64">
        <v>1</v>
      </c>
      <c r="BC23" s="66">
        <v>1</v>
      </c>
      <c r="BD23" s="64"/>
      <c r="BE23" s="64"/>
      <c r="BF23" s="64"/>
      <c r="BG23" s="67"/>
      <c r="BH23" s="64"/>
      <c r="BI23" s="64"/>
      <c r="BJ23" s="65"/>
      <c r="BK23" s="64"/>
      <c r="BL23" s="64"/>
      <c r="BM23" s="64"/>
      <c r="BN23" s="45"/>
      <c r="BO23" s="64"/>
      <c r="BP23" s="65"/>
      <c r="BQ23" s="64"/>
      <c r="BR23" s="64">
        <v>1</v>
      </c>
      <c r="BS23" s="67"/>
      <c r="BT23" s="73">
        <f t="shared" si="1"/>
        <v>0</v>
      </c>
      <c r="BU23" s="70">
        <v>32.9</v>
      </c>
      <c r="BV23" s="70">
        <f t="shared" si="2"/>
        <v>67.099999999999994</v>
      </c>
      <c r="BW23" s="70">
        <f t="shared" si="79"/>
        <v>-34.199999999999996</v>
      </c>
      <c r="BX23" s="72"/>
      <c r="BY23" s="73"/>
      <c r="BZ23" s="74"/>
      <c r="CA23" s="64"/>
      <c r="CB23" s="64"/>
      <c r="CC23" s="64"/>
      <c r="CD23" s="64"/>
      <c r="CE23" s="72">
        <f t="shared" si="4"/>
        <v>0</v>
      </c>
      <c r="CF23" s="70">
        <v>35.6</v>
      </c>
      <c r="CG23" s="70">
        <f t="shared" si="5"/>
        <v>64.400000000000006</v>
      </c>
      <c r="CH23" s="70">
        <f t="shared" si="6"/>
        <v>-28.800000000000004</v>
      </c>
      <c r="CI23" s="72"/>
      <c r="CJ23" s="73"/>
      <c r="CK23" s="73"/>
      <c r="CL23" s="65"/>
      <c r="CM23" s="64"/>
      <c r="CN23" s="64">
        <v>1</v>
      </c>
      <c r="CO23" s="64"/>
      <c r="CP23" s="64"/>
      <c r="CQ23" s="92">
        <f t="shared" si="7"/>
        <v>0</v>
      </c>
      <c r="CR23" s="70">
        <v>26.9</v>
      </c>
      <c r="CS23" s="70">
        <f t="shared" si="8"/>
        <v>73.099999999999994</v>
      </c>
      <c r="CT23" s="70">
        <f t="shared" si="9"/>
        <v>-46.199999999999996</v>
      </c>
      <c r="CU23" s="42"/>
      <c r="CV23" s="16"/>
      <c r="CW23" s="16"/>
      <c r="CX23" s="65"/>
      <c r="CY23" s="64"/>
      <c r="CZ23" s="64"/>
      <c r="DA23" s="64"/>
      <c r="DB23" s="92">
        <f t="shared" si="10"/>
        <v>0</v>
      </c>
      <c r="DC23" s="70">
        <v>26</v>
      </c>
      <c r="DD23" s="70">
        <f t="shared" si="11"/>
        <v>74</v>
      </c>
      <c r="DE23" s="70">
        <f t="shared" si="12"/>
        <v>-48</v>
      </c>
      <c r="DF23" s="42"/>
      <c r="DG23" s="16"/>
      <c r="DH23" s="16"/>
      <c r="DI23" s="65"/>
      <c r="DJ23" s="64"/>
      <c r="DK23" s="64"/>
      <c r="DL23" s="64"/>
      <c r="DM23" s="64"/>
      <c r="DN23" s="92">
        <f t="shared" si="13"/>
        <v>0</v>
      </c>
      <c r="DO23" s="70">
        <v>17.2</v>
      </c>
      <c r="DP23" s="70">
        <f t="shared" si="14"/>
        <v>82.8</v>
      </c>
      <c r="DQ23" s="70">
        <f t="shared" si="15"/>
        <v>-65.599999999999994</v>
      </c>
      <c r="DR23" s="42"/>
      <c r="DS23" s="16"/>
      <c r="DT23" s="46"/>
      <c r="DU23" s="64"/>
      <c r="DV23" s="64"/>
      <c r="DW23" s="64"/>
      <c r="DX23" s="64"/>
      <c r="DY23" s="45">
        <f t="shared" si="16"/>
        <v>0</v>
      </c>
      <c r="DZ23" s="64">
        <v>17.8</v>
      </c>
      <c r="EA23" s="77">
        <f t="shared" si="17"/>
        <v>82.2</v>
      </c>
      <c r="EB23" s="77">
        <f t="shared" si="18"/>
        <v>-64.400000000000006</v>
      </c>
      <c r="EC23" s="45"/>
      <c r="ED23" s="297"/>
      <c r="EE23" s="66"/>
      <c r="EF23" s="68"/>
      <c r="EG23" s="68">
        <v>1</v>
      </c>
      <c r="EH23" s="68"/>
      <c r="EI23" s="68"/>
      <c r="EJ23" s="68"/>
      <c r="EK23" s="45">
        <f t="shared" si="19"/>
        <v>0</v>
      </c>
      <c r="EL23" s="64">
        <v>17.899999999999999</v>
      </c>
      <c r="EM23" s="77">
        <f t="shared" si="20"/>
        <v>82.1</v>
      </c>
      <c r="EN23" s="77">
        <f t="shared" si="21"/>
        <v>-64.199999999999989</v>
      </c>
      <c r="EO23" s="45"/>
      <c r="EP23" s="297"/>
      <c r="EQ23" s="64"/>
      <c r="ER23" s="65"/>
      <c r="ES23" s="64"/>
      <c r="ET23" s="64"/>
      <c r="EU23" s="130"/>
      <c r="EV23" s="64"/>
      <c r="EW23" s="45">
        <f t="shared" si="22"/>
        <v>0</v>
      </c>
      <c r="EX23" s="64">
        <v>30</v>
      </c>
      <c r="EY23" s="77">
        <f t="shared" si="23"/>
        <v>70</v>
      </c>
      <c r="EZ23" s="77">
        <f t="shared" si="24"/>
        <v>-40</v>
      </c>
      <c r="FA23" s="45"/>
      <c r="FB23" s="297"/>
      <c r="FC23" s="66"/>
      <c r="FD23" s="68"/>
      <c r="FE23" s="68"/>
      <c r="FF23" s="68"/>
      <c r="FG23" s="68"/>
      <c r="FH23" s="45">
        <f t="shared" si="25"/>
        <v>0</v>
      </c>
      <c r="FI23" s="64">
        <v>19.399999999999999</v>
      </c>
      <c r="FJ23" s="77">
        <f t="shared" si="26"/>
        <v>80.599999999999994</v>
      </c>
      <c r="FK23" s="77">
        <f t="shared" si="27"/>
        <v>-61.199999999999996</v>
      </c>
      <c r="FL23" s="45"/>
      <c r="FM23" s="297"/>
      <c r="FN23" s="66"/>
      <c r="FO23" s="68"/>
      <c r="FP23" s="68"/>
      <c r="FQ23" s="68"/>
      <c r="FR23" s="68"/>
      <c r="FS23" s="45">
        <f t="shared" si="28"/>
        <v>0</v>
      </c>
      <c r="FT23" s="64">
        <v>28.3</v>
      </c>
      <c r="FU23" s="77">
        <f t="shared" si="29"/>
        <v>71.7</v>
      </c>
      <c r="FV23" s="77">
        <f t="shared" si="30"/>
        <v>-43.400000000000006</v>
      </c>
      <c r="FW23" s="45"/>
      <c r="FX23" s="297"/>
      <c r="FY23" s="66"/>
      <c r="FZ23" s="68"/>
      <c r="GA23" s="68"/>
      <c r="GB23" s="68">
        <v>1</v>
      </c>
      <c r="GC23" s="68"/>
      <c r="GD23" s="45">
        <f t="shared" si="31"/>
        <v>0</v>
      </c>
      <c r="GE23" s="64">
        <v>29.6</v>
      </c>
      <c r="GF23" s="77">
        <f t="shared" si="32"/>
        <v>70.400000000000006</v>
      </c>
      <c r="GG23" s="77">
        <f t="shared" si="33"/>
        <v>-40.800000000000004</v>
      </c>
      <c r="GH23" s="45"/>
      <c r="GI23" s="297"/>
      <c r="GJ23" s="66"/>
      <c r="GK23" s="65"/>
      <c r="GL23" s="64"/>
      <c r="GM23" s="64"/>
      <c r="GN23" s="64"/>
      <c r="GO23" s="45">
        <f t="shared" si="34"/>
        <v>0</v>
      </c>
      <c r="GP23" s="64">
        <v>41.3</v>
      </c>
      <c r="GQ23" s="77">
        <f t="shared" si="35"/>
        <v>58.7</v>
      </c>
      <c r="GR23" s="77">
        <f t="shared" si="36"/>
        <v>-17.400000000000006</v>
      </c>
      <c r="GS23" s="45"/>
      <c r="GT23" s="297"/>
      <c r="GU23" s="66"/>
      <c r="GV23" s="65"/>
      <c r="GW23" s="64"/>
      <c r="GX23" s="64"/>
      <c r="GY23" s="64"/>
      <c r="GZ23" s="45">
        <f t="shared" si="37"/>
        <v>0</v>
      </c>
      <c r="HA23" s="64">
        <v>29.2</v>
      </c>
      <c r="HB23" s="77">
        <f t="shared" si="38"/>
        <v>70.8</v>
      </c>
      <c r="HC23" s="77">
        <f t="shared" si="39"/>
        <v>-41.599999999999994</v>
      </c>
      <c r="HD23" s="45"/>
      <c r="HE23" s="297"/>
      <c r="HF23" s="66"/>
      <c r="HG23" s="68">
        <v>1</v>
      </c>
      <c r="HH23" s="68"/>
      <c r="HI23" s="68"/>
      <c r="HK23" s="68"/>
      <c r="HL23" s="45">
        <f t="shared" si="40"/>
        <v>0</v>
      </c>
      <c r="HM23" s="64">
        <v>31.7</v>
      </c>
      <c r="HN23" s="77">
        <f t="shared" si="41"/>
        <v>68.3</v>
      </c>
      <c r="HO23" s="64"/>
      <c r="HP23" s="45">
        <v>1</v>
      </c>
      <c r="HQ23" s="297">
        <v>1</v>
      </c>
      <c r="HR23" s="66">
        <v>1</v>
      </c>
      <c r="HS23" s="65"/>
      <c r="HT23" s="64"/>
      <c r="HU23" s="64"/>
      <c r="HV23" s="64"/>
      <c r="HW23" s="45">
        <f t="shared" si="42"/>
        <v>0</v>
      </c>
      <c r="HX23" s="64">
        <v>28.2</v>
      </c>
      <c r="HY23" s="77">
        <f t="shared" si="43"/>
        <v>71.8</v>
      </c>
      <c r="HZ23" s="77">
        <f t="shared" si="44"/>
        <v>-43.599999999999994</v>
      </c>
      <c r="IA23" s="45"/>
      <c r="IB23" s="297"/>
      <c r="IC23" s="66"/>
      <c r="ID23" s="68"/>
      <c r="IE23" s="68"/>
      <c r="IF23" s="68"/>
      <c r="IG23" s="68"/>
      <c r="IH23" s="45">
        <f t="shared" si="45"/>
        <v>0</v>
      </c>
      <c r="II23" s="64">
        <v>20.8</v>
      </c>
      <c r="IJ23" s="77">
        <f t="shared" si="46"/>
        <v>79.2</v>
      </c>
      <c r="IK23" s="77">
        <f t="shared" si="47"/>
        <v>-58.400000000000006</v>
      </c>
      <c r="IL23" s="45"/>
      <c r="IM23" s="297"/>
      <c r="IN23" s="66"/>
      <c r="IO23" s="65">
        <v>1</v>
      </c>
      <c r="IP23" s="64"/>
      <c r="IQ23" s="64"/>
      <c r="IR23" s="64"/>
      <c r="IS23" s="45">
        <f t="shared" si="48"/>
        <v>0</v>
      </c>
      <c r="IT23" s="64">
        <v>28</v>
      </c>
      <c r="IU23" s="77">
        <f t="shared" si="49"/>
        <v>72</v>
      </c>
      <c r="IV23" s="77">
        <f t="shared" si="50"/>
        <v>-44</v>
      </c>
      <c r="IW23" s="45">
        <v>1</v>
      </c>
      <c r="IX23" s="297">
        <v>1</v>
      </c>
      <c r="IY23" s="66">
        <v>1</v>
      </c>
      <c r="IZ23" s="68"/>
      <c r="JA23" s="68"/>
      <c r="JB23" s="68"/>
      <c r="JC23" s="68"/>
      <c r="JD23" s="45">
        <f t="shared" si="51"/>
        <v>0</v>
      </c>
      <c r="JE23" s="64">
        <v>24</v>
      </c>
      <c r="JF23" s="77">
        <f t="shared" si="52"/>
        <v>76</v>
      </c>
      <c r="JG23" s="77">
        <f t="shared" si="53"/>
        <v>-52</v>
      </c>
      <c r="JH23" s="45"/>
      <c r="JI23" s="297"/>
      <c r="JJ23" s="66"/>
      <c r="JK23" s="65">
        <v>1</v>
      </c>
      <c r="JL23" s="64"/>
      <c r="JM23" s="64"/>
      <c r="JN23" s="64"/>
      <c r="JO23" s="45">
        <f t="shared" si="54"/>
        <v>0</v>
      </c>
      <c r="JP23" s="64">
        <v>25.4</v>
      </c>
      <c r="JQ23" s="77">
        <f t="shared" si="55"/>
        <v>74.599999999999994</v>
      </c>
      <c r="JR23" s="77">
        <f t="shared" si="56"/>
        <v>-49.199999999999996</v>
      </c>
      <c r="JS23" s="45">
        <v>1</v>
      </c>
      <c r="JT23" s="297">
        <v>1</v>
      </c>
      <c r="JU23" s="66">
        <v>1</v>
      </c>
      <c r="JV23" s="68"/>
      <c r="JW23" s="68"/>
      <c r="JX23" s="68"/>
      <c r="JY23" s="68"/>
      <c r="JZ23" s="45">
        <f t="shared" si="57"/>
        <v>0</v>
      </c>
      <c r="KA23" s="64">
        <v>27</v>
      </c>
      <c r="KB23" s="77">
        <f t="shared" si="58"/>
        <v>73</v>
      </c>
      <c r="KC23" s="77">
        <f t="shared" si="59"/>
        <v>-27.5</v>
      </c>
      <c r="KD23" s="45"/>
      <c r="KE23" s="297"/>
      <c r="KF23" s="66"/>
      <c r="KG23" s="65">
        <v>1</v>
      </c>
      <c r="KH23" s="64"/>
      <c r="KI23" s="64"/>
      <c r="KJ23" s="64"/>
      <c r="KK23" s="45">
        <f t="shared" si="60"/>
        <v>0</v>
      </c>
      <c r="KL23" s="64">
        <v>27.1</v>
      </c>
      <c r="KM23" s="77">
        <f t="shared" si="61"/>
        <v>72.900000000000006</v>
      </c>
      <c r="KN23" s="77">
        <f t="shared" si="62"/>
        <v>-45.800000000000004</v>
      </c>
      <c r="KO23" s="45">
        <v>1</v>
      </c>
      <c r="KP23" s="297">
        <v>1</v>
      </c>
      <c r="KQ23" s="66">
        <v>1</v>
      </c>
      <c r="KR23" s="68"/>
      <c r="KS23" s="68"/>
      <c r="KT23" s="68">
        <v>1</v>
      </c>
      <c r="KU23" s="68"/>
      <c r="KV23" s="45">
        <f t="shared" si="63"/>
        <v>0</v>
      </c>
      <c r="KW23" s="64">
        <v>28.3</v>
      </c>
      <c r="KX23" s="77">
        <f t="shared" si="64"/>
        <v>71.7</v>
      </c>
      <c r="KY23" s="77">
        <f t="shared" si="65"/>
        <v>-43.400000000000006</v>
      </c>
      <c r="KZ23" s="45"/>
      <c r="LA23" s="297"/>
      <c r="LB23" s="66"/>
      <c r="LC23" s="65"/>
      <c r="LD23" s="64"/>
      <c r="LE23" s="64"/>
      <c r="LF23" s="130"/>
      <c r="LG23" s="64"/>
      <c r="LH23" s="45">
        <f t="shared" si="66"/>
        <v>0</v>
      </c>
      <c r="LI23" s="64">
        <v>15.7</v>
      </c>
      <c r="LJ23" s="77">
        <f t="shared" si="67"/>
        <v>84.3</v>
      </c>
      <c r="LK23" s="77">
        <f t="shared" si="68"/>
        <v>-68.599999999999994</v>
      </c>
      <c r="LL23" s="48"/>
      <c r="LM23" s="48"/>
      <c r="LN23" s="66"/>
      <c r="LO23" s="68"/>
      <c r="LP23" s="68"/>
      <c r="LQ23" s="68"/>
      <c r="LR23" s="68"/>
      <c r="LS23" s="45">
        <f t="shared" si="69"/>
        <v>0</v>
      </c>
      <c r="LT23" s="64">
        <v>34</v>
      </c>
      <c r="LU23" s="77">
        <f t="shared" si="70"/>
        <v>66</v>
      </c>
      <c r="LV23" s="77">
        <f t="shared" si="71"/>
        <v>-32</v>
      </c>
      <c r="LW23" s="51"/>
      <c r="LX23" s="48"/>
      <c r="LY23" s="66"/>
      <c r="LZ23" s="65"/>
      <c r="MA23" s="64"/>
      <c r="MB23" s="64"/>
      <c r="MC23" s="130"/>
      <c r="MD23" s="64"/>
      <c r="ME23" s="45">
        <f t="shared" si="72"/>
        <v>0</v>
      </c>
      <c r="MF23" s="64">
        <v>28.1</v>
      </c>
      <c r="MG23" s="77">
        <f t="shared" si="73"/>
        <v>71.900000000000006</v>
      </c>
      <c r="MH23" s="77">
        <f t="shared" si="74"/>
        <v>-43.800000000000004</v>
      </c>
      <c r="MI23" s="45"/>
      <c r="MJ23" s="297"/>
      <c r="MK23" s="66"/>
      <c r="ML23" s="65"/>
      <c r="MM23" s="64"/>
      <c r="MN23" s="64"/>
      <c r="MO23" s="64"/>
      <c r="MP23" s="45">
        <f t="shared" si="75"/>
        <v>0</v>
      </c>
      <c r="MQ23" s="64">
        <v>33.799999999999997</v>
      </c>
      <c r="MR23" s="77">
        <f t="shared" si="76"/>
        <v>66.2</v>
      </c>
      <c r="MS23" s="77">
        <f t="shared" si="77"/>
        <v>-32.400000000000006</v>
      </c>
      <c r="MT23" s="51"/>
      <c r="MU23" s="48"/>
      <c r="MV23" s="66"/>
    </row>
    <row r="24" spans="1:360" x14ac:dyDescent="0.25">
      <c r="A24" s="231">
        <v>42169</v>
      </c>
      <c r="B24" s="379" t="s">
        <v>136</v>
      </c>
      <c r="C24" s="379"/>
      <c r="D24" s="232"/>
      <c r="E24" s="233"/>
      <c r="F24" s="234"/>
      <c r="G24" s="235">
        <v>1</v>
      </c>
      <c r="H24" s="236">
        <v>1</v>
      </c>
      <c r="I24" s="244">
        <v>50.1</v>
      </c>
      <c r="J24" s="244">
        <v>49.9</v>
      </c>
      <c r="K24" s="249">
        <f t="shared" si="78"/>
        <v>0.20000000000000284</v>
      </c>
      <c r="L24" s="235" t="s">
        <v>52</v>
      </c>
      <c r="M24" s="239">
        <v>1</v>
      </c>
      <c r="N24" s="241"/>
      <c r="O24" s="240"/>
      <c r="P24" s="240"/>
      <c r="Q24" s="242"/>
      <c r="R24" s="240"/>
      <c r="S24" s="240"/>
      <c r="T24" s="241"/>
      <c r="U24" s="240"/>
      <c r="V24" s="240"/>
      <c r="W24" s="242"/>
      <c r="X24" s="240"/>
      <c r="Y24" s="240"/>
      <c r="Z24" s="241"/>
      <c r="AA24" s="240"/>
      <c r="AB24" s="240"/>
      <c r="AC24" s="242"/>
      <c r="AD24" s="240"/>
      <c r="AE24" s="240"/>
      <c r="AF24" s="241"/>
      <c r="AG24" s="240"/>
      <c r="AH24" s="240"/>
      <c r="AI24" s="240"/>
      <c r="AJ24" s="243"/>
      <c r="AK24" s="240"/>
      <c r="AL24" s="241"/>
      <c r="AM24" s="240"/>
      <c r="AN24" s="240"/>
      <c r="AO24" s="240"/>
      <c r="AP24" s="243"/>
      <c r="AQ24" s="240"/>
      <c r="AR24" s="241"/>
      <c r="AS24" s="240"/>
      <c r="AT24" s="240"/>
      <c r="AU24" s="240"/>
      <c r="AV24" s="243"/>
      <c r="AW24" s="239"/>
      <c r="AX24" s="240"/>
      <c r="AY24" s="240"/>
      <c r="AZ24" s="240"/>
      <c r="BA24" s="242"/>
      <c r="BB24" s="240"/>
      <c r="BC24" s="239"/>
      <c r="BD24" s="240"/>
      <c r="BE24" s="240"/>
      <c r="BF24" s="240"/>
      <c r="BG24" s="242"/>
      <c r="BH24" s="240"/>
      <c r="BI24" s="240"/>
      <c r="BJ24" s="241"/>
      <c r="BK24" s="240"/>
      <c r="BL24" s="240"/>
      <c r="BM24" s="240"/>
      <c r="BN24" s="243"/>
      <c r="BO24" s="240"/>
      <c r="BP24" s="241"/>
      <c r="BQ24" s="240"/>
      <c r="BR24" s="240"/>
      <c r="BS24" s="242"/>
      <c r="BT24" s="278">
        <f t="shared" si="1"/>
        <v>0</v>
      </c>
      <c r="BU24" s="244">
        <v>47.9</v>
      </c>
      <c r="BV24" s="244">
        <f t="shared" si="2"/>
        <v>52.1</v>
      </c>
      <c r="BW24" s="244">
        <f t="shared" si="79"/>
        <v>-4.2000000000000028</v>
      </c>
      <c r="BX24" s="245"/>
      <c r="BY24" s="278"/>
      <c r="BZ24" s="246"/>
      <c r="CA24" s="240"/>
      <c r="CB24" s="240"/>
      <c r="CC24" s="240"/>
      <c r="CD24" s="240"/>
      <c r="CE24" s="245">
        <f t="shared" si="4"/>
        <v>0</v>
      </c>
      <c r="CF24" s="244">
        <v>49.3</v>
      </c>
      <c r="CG24" s="244">
        <f t="shared" si="5"/>
        <v>50.7</v>
      </c>
      <c r="CH24" s="273">
        <f t="shared" si="6"/>
        <v>-1.4000000000000057</v>
      </c>
      <c r="CI24" s="245"/>
      <c r="CJ24" s="278"/>
      <c r="CK24" s="278"/>
      <c r="CL24" s="241"/>
      <c r="CM24" s="240"/>
      <c r="CN24" s="240"/>
      <c r="CO24" s="240"/>
      <c r="CP24" s="240"/>
      <c r="CQ24" s="247">
        <f t="shared" si="7"/>
        <v>0</v>
      </c>
      <c r="CR24" s="244">
        <v>49.8</v>
      </c>
      <c r="CS24" s="244">
        <f t="shared" si="8"/>
        <v>50.2</v>
      </c>
      <c r="CT24" s="273">
        <f t="shared" si="9"/>
        <v>-0.40000000000000568</v>
      </c>
      <c r="CU24" s="248"/>
      <c r="CV24" s="249"/>
      <c r="CW24" s="249"/>
      <c r="CX24" s="241"/>
      <c r="CY24" s="240"/>
      <c r="CZ24" s="240"/>
      <c r="DA24" s="240"/>
      <c r="DB24" s="247">
        <f t="shared" si="10"/>
        <v>0</v>
      </c>
      <c r="DC24" s="244">
        <v>44.2</v>
      </c>
      <c r="DD24" s="244">
        <f t="shared" si="11"/>
        <v>55.8</v>
      </c>
      <c r="DE24" s="244">
        <f t="shared" si="12"/>
        <v>-11.599999999999994</v>
      </c>
      <c r="DF24" s="248"/>
      <c r="DG24" s="249"/>
      <c r="DH24" s="249"/>
      <c r="DI24" s="241"/>
      <c r="DJ24" s="240"/>
      <c r="DK24" s="240"/>
      <c r="DL24" s="240"/>
      <c r="DM24" s="240"/>
      <c r="DN24" s="247">
        <f t="shared" si="13"/>
        <v>0</v>
      </c>
      <c r="DO24" s="244">
        <v>40.299999999999997</v>
      </c>
      <c r="DP24" s="244">
        <f t="shared" si="14"/>
        <v>59.7</v>
      </c>
      <c r="DQ24" s="244">
        <f t="shared" si="15"/>
        <v>-19.400000000000006</v>
      </c>
      <c r="DR24" s="248"/>
      <c r="DS24" s="249"/>
      <c r="DT24" s="250"/>
      <c r="DU24" s="240"/>
      <c r="DV24" s="240"/>
      <c r="DW24" s="240"/>
      <c r="DX24" s="240"/>
      <c r="DY24" s="243">
        <f t="shared" si="16"/>
        <v>0</v>
      </c>
      <c r="DZ24" s="240">
        <v>41</v>
      </c>
      <c r="EA24" s="240">
        <f t="shared" si="17"/>
        <v>59</v>
      </c>
      <c r="EB24" s="240">
        <f t="shared" si="18"/>
        <v>-18</v>
      </c>
      <c r="EC24" s="243"/>
      <c r="ED24" s="240"/>
      <c r="EE24" s="239"/>
      <c r="EF24" s="240"/>
      <c r="EG24" s="240"/>
      <c r="EH24" s="240"/>
      <c r="EI24" s="240"/>
      <c r="EJ24" s="240"/>
      <c r="EK24" s="243">
        <f>IF(EL24&gt;50,1,0)</f>
        <v>0</v>
      </c>
      <c r="EL24" s="240">
        <v>43.2</v>
      </c>
      <c r="EM24" s="240">
        <f t="shared" si="20"/>
        <v>56.8</v>
      </c>
      <c r="EN24" s="240">
        <f t="shared" si="21"/>
        <v>-13.599999999999994</v>
      </c>
      <c r="EO24" s="243"/>
      <c r="EP24" s="240"/>
      <c r="EQ24" s="240"/>
      <c r="ER24" s="241"/>
      <c r="ES24" s="240"/>
      <c r="ET24" s="240"/>
      <c r="EU24" s="240"/>
      <c r="EV24" s="240"/>
      <c r="EW24" s="243">
        <f t="shared" si="22"/>
        <v>0</v>
      </c>
      <c r="EX24" s="240">
        <v>45.4</v>
      </c>
      <c r="EY24" s="240">
        <f t="shared" si="23"/>
        <v>54.6</v>
      </c>
      <c r="EZ24" s="240">
        <f t="shared" si="24"/>
        <v>-9.2000000000000028</v>
      </c>
      <c r="FA24" s="243"/>
      <c r="FB24" s="240"/>
      <c r="FC24" s="239"/>
      <c r="FD24" s="240"/>
      <c r="FE24" s="240"/>
      <c r="FF24" s="240"/>
      <c r="FG24" s="240"/>
      <c r="FH24" s="243">
        <f t="shared" si="25"/>
        <v>0</v>
      </c>
      <c r="FI24" s="240">
        <v>43.5</v>
      </c>
      <c r="FJ24" s="240">
        <f t="shared" si="26"/>
        <v>56.5</v>
      </c>
      <c r="FK24" s="240">
        <f t="shared" si="27"/>
        <v>-13</v>
      </c>
      <c r="FL24" s="243"/>
      <c r="FM24" s="240"/>
      <c r="FN24" s="239"/>
      <c r="FO24" s="240">
        <v>1</v>
      </c>
      <c r="FP24" s="240"/>
      <c r="FQ24" s="240"/>
      <c r="FR24" s="240"/>
      <c r="FS24" s="243">
        <f t="shared" si="28"/>
        <v>1</v>
      </c>
      <c r="FT24" s="240">
        <v>55</v>
      </c>
      <c r="FU24" s="240">
        <f t="shared" si="29"/>
        <v>45</v>
      </c>
      <c r="FV24" s="240">
        <f t="shared" si="30"/>
        <v>10</v>
      </c>
      <c r="FW24" s="243">
        <v>1</v>
      </c>
      <c r="FX24" s="240">
        <v>1</v>
      </c>
      <c r="FY24" s="239">
        <v>1</v>
      </c>
      <c r="FZ24" s="240"/>
      <c r="GA24" s="240"/>
      <c r="GB24" s="240"/>
      <c r="GC24" s="240"/>
      <c r="GD24" s="243">
        <f t="shared" si="31"/>
        <v>0</v>
      </c>
      <c r="GE24" s="240">
        <v>48.7</v>
      </c>
      <c r="GF24" s="240">
        <f t="shared" si="32"/>
        <v>51.3</v>
      </c>
      <c r="GG24" s="240">
        <f t="shared" si="33"/>
        <v>-2.5999999999999943</v>
      </c>
      <c r="GH24" s="243"/>
      <c r="GI24" s="240"/>
      <c r="GJ24" s="239"/>
      <c r="GK24" s="241"/>
      <c r="GL24" s="240"/>
      <c r="GM24" s="240"/>
      <c r="GN24" s="240"/>
      <c r="GO24" s="243">
        <f t="shared" si="34"/>
        <v>1</v>
      </c>
      <c r="GP24" s="240">
        <v>51.2</v>
      </c>
      <c r="GQ24" s="240">
        <f t="shared" si="35"/>
        <v>48.8</v>
      </c>
      <c r="GR24" s="240">
        <f t="shared" si="36"/>
        <v>2.4000000000000057</v>
      </c>
      <c r="GS24" s="243"/>
      <c r="GT24" s="240"/>
      <c r="GU24" s="239"/>
      <c r="GV24" s="241"/>
      <c r="GW24" s="240"/>
      <c r="GX24" s="240">
        <v>1</v>
      </c>
      <c r="GY24" s="240"/>
      <c r="GZ24" s="243">
        <f t="shared" si="37"/>
        <v>0</v>
      </c>
      <c r="HA24" s="240">
        <v>45.8</v>
      </c>
      <c r="HB24" s="240">
        <f t="shared" si="38"/>
        <v>54.2</v>
      </c>
      <c r="HC24" s="240">
        <f t="shared" si="39"/>
        <v>-8.4000000000000057</v>
      </c>
      <c r="HD24" s="243"/>
      <c r="HE24" s="240"/>
      <c r="HF24" s="239"/>
      <c r="HG24" s="240"/>
      <c r="HH24" s="240"/>
      <c r="HI24" s="240"/>
      <c r="HJ24" s="240"/>
      <c r="HK24" s="240"/>
      <c r="HL24" s="243">
        <f t="shared" si="40"/>
        <v>0</v>
      </c>
      <c r="HM24" s="240">
        <v>43.3</v>
      </c>
      <c r="HN24" s="240">
        <f t="shared" si="41"/>
        <v>56.7</v>
      </c>
      <c r="HO24" s="240"/>
      <c r="HP24" s="243"/>
      <c r="HQ24" s="240"/>
      <c r="HR24" s="239"/>
      <c r="HS24" s="241"/>
      <c r="HT24" s="240"/>
      <c r="HU24" s="240"/>
      <c r="HV24" s="240"/>
      <c r="HW24" s="243">
        <f t="shared" si="42"/>
        <v>0</v>
      </c>
      <c r="HX24" s="240">
        <v>42.5</v>
      </c>
      <c r="HY24" s="240">
        <f t="shared" si="43"/>
        <v>57.5</v>
      </c>
      <c r="HZ24" s="240">
        <f t="shared" si="44"/>
        <v>-15</v>
      </c>
      <c r="IA24" s="243"/>
      <c r="IB24" s="240"/>
      <c r="IC24" s="239"/>
      <c r="ID24" s="240"/>
      <c r="IE24" s="240"/>
      <c r="IF24" s="240"/>
      <c r="IG24" s="240"/>
      <c r="IH24" s="243">
        <f t="shared" si="45"/>
        <v>0</v>
      </c>
      <c r="II24" s="240">
        <v>40.5</v>
      </c>
      <c r="IJ24" s="240">
        <f t="shared" si="46"/>
        <v>59.5</v>
      </c>
      <c r="IK24" s="240">
        <f t="shared" si="47"/>
        <v>-19</v>
      </c>
      <c r="IL24" s="243"/>
      <c r="IM24" s="240"/>
      <c r="IN24" s="239"/>
      <c r="IO24" s="241"/>
      <c r="IP24" s="240"/>
      <c r="IQ24" s="240"/>
      <c r="IR24" s="240"/>
      <c r="IS24" s="243">
        <f t="shared" si="48"/>
        <v>0</v>
      </c>
      <c r="IT24" s="240">
        <v>48.5</v>
      </c>
      <c r="IU24" s="240">
        <f t="shared" si="49"/>
        <v>51.5</v>
      </c>
      <c r="IV24" s="240">
        <f t="shared" si="50"/>
        <v>-3</v>
      </c>
      <c r="IW24" s="243"/>
      <c r="IX24" s="240"/>
      <c r="IY24" s="239"/>
      <c r="IZ24" s="240"/>
      <c r="JA24" s="240"/>
      <c r="JB24" s="240"/>
      <c r="JC24" s="240"/>
      <c r="JD24" s="243">
        <f t="shared" si="51"/>
        <v>1</v>
      </c>
      <c r="JE24" s="240">
        <v>50.8</v>
      </c>
      <c r="JF24" s="240">
        <f t="shared" si="52"/>
        <v>49.2</v>
      </c>
      <c r="JG24" s="240">
        <f t="shared" si="53"/>
        <v>1.5999999999999943</v>
      </c>
      <c r="JH24" s="243"/>
      <c r="JI24" s="240"/>
      <c r="JJ24" s="239"/>
      <c r="JK24" s="241"/>
      <c r="JL24" s="240"/>
      <c r="JM24" s="240"/>
      <c r="JN24" s="240"/>
      <c r="JO24" s="243">
        <f t="shared" si="54"/>
        <v>0</v>
      </c>
      <c r="JP24" s="240">
        <v>47</v>
      </c>
      <c r="JQ24" s="240">
        <f t="shared" si="55"/>
        <v>53</v>
      </c>
      <c r="JR24" s="242">
        <f t="shared" si="56"/>
        <v>-6</v>
      </c>
      <c r="JS24" s="243"/>
      <c r="JT24" s="240"/>
      <c r="JU24" s="239"/>
      <c r="JV24" s="240"/>
      <c r="JW24" s="240"/>
      <c r="JX24" s="240"/>
      <c r="JY24" s="240"/>
      <c r="JZ24" s="243">
        <f t="shared" si="57"/>
        <v>0</v>
      </c>
      <c r="KA24" s="240">
        <v>45.5</v>
      </c>
      <c r="KB24" s="240">
        <f t="shared" si="58"/>
        <v>54.5</v>
      </c>
      <c r="KC24" s="242">
        <f t="shared" si="59"/>
        <v>45.5</v>
      </c>
      <c r="KD24" s="243"/>
      <c r="KE24" s="240"/>
      <c r="KF24" s="239"/>
      <c r="KG24" s="241">
        <v>1</v>
      </c>
      <c r="KH24" s="240"/>
      <c r="KI24" s="240"/>
      <c r="KJ24" s="240"/>
      <c r="KK24" s="243">
        <f t="shared" si="60"/>
        <v>0</v>
      </c>
      <c r="KL24" s="240">
        <v>48</v>
      </c>
      <c r="KM24" s="240">
        <f t="shared" si="61"/>
        <v>52</v>
      </c>
      <c r="KN24" s="240">
        <f t="shared" si="62"/>
        <v>-4</v>
      </c>
      <c r="KO24" s="243">
        <v>1</v>
      </c>
      <c r="KP24" s="240">
        <v>1</v>
      </c>
      <c r="KQ24" s="239">
        <v>1</v>
      </c>
      <c r="KR24" s="240">
        <v>1</v>
      </c>
      <c r="KS24" s="240"/>
      <c r="KT24" s="240"/>
      <c r="KU24" s="240"/>
      <c r="KV24" s="243">
        <f t="shared" si="63"/>
        <v>1</v>
      </c>
      <c r="KW24" s="240">
        <v>62.5</v>
      </c>
      <c r="KX24" s="240">
        <f t="shared" si="64"/>
        <v>37.5</v>
      </c>
      <c r="KY24" s="240">
        <f t="shared" si="65"/>
        <v>25</v>
      </c>
      <c r="KZ24" s="243">
        <v>1</v>
      </c>
      <c r="LA24" s="240">
        <v>1</v>
      </c>
      <c r="LB24" s="239">
        <v>1</v>
      </c>
      <c r="LC24" s="241"/>
      <c r="LD24" s="240"/>
      <c r="LE24" s="240"/>
      <c r="LF24" s="240"/>
      <c r="LG24" s="240">
        <v>1</v>
      </c>
      <c r="LH24" s="243">
        <f t="shared" si="66"/>
        <v>0</v>
      </c>
      <c r="LI24" s="240">
        <v>46.5</v>
      </c>
      <c r="LJ24" s="240">
        <f t="shared" si="67"/>
        <v>53.5</v>
      </c>
      <c r="LK24" s="240">
        <f t="shared" si="68"/>
        <v>-7</v>
      </c>
      <c r="LL24" s="251"/>
      <c r="LM24" s="251"/>
      <c r="LN24" s="239"/>
      <c r="LO24" s="240"/>
      <c r="LP24" s="240"/>
      <c r="LQ24" s="240"/>
      <c r="LR24" s="240">
        <v>1</v>
      </c>
      <c r="LS24" s="243">
        <f t="shared" si="69"/>
        <v>1</v>
      </c>
      <c r="LT24" s="240">
        <v>60</v>
      </c>
      <c r="LU24" s="240">
        <f t="shared" si="70"/>
        <v>40</v>
      </c>
      <c r="LV24" s="240">
        <f t="shared" si="71"/>
        <v>20</v>
      </c>
      <c r="LW24" s="252"/>
      <c r="LX24" s="251"/>
      <c r="LY24" s="239"/>
      <c r="LZ24" s="241"/>
      <c r="MA24" s="240"/>
      <c r="MB24" s="240"/>
      <c r="MC24" s="240"/>
      <c r="MD24" s="240">
        <v>1</v>
      </c>
      <c r="ME24" s="243">
        <f t="shared" si="72"/>
        <v>1</v>
      </c>
      <c r="MF24" s="240">
        <v>61.9</v>
      </c>
      <c r="MG24" s="240">
        <f t="shared" si="73"/>
        <v>38.1</v>
      </c>
      <c r="MH24" s="242">
        <f t="shared" si="74"/>
        <v>23.799999999999997</v>
      </c>
      <c r="MI24" s="243"/>
      <c r="MJ24" s="240"/>
      <c r="MK24" s="239"/>
      <c r="ML24" s="241">
        <v>1</v>
      </c>
      <c r="MM24" s="240"/>
      <c r="MN24" s="240"/>
      <c r="MO24" s="240"/>
      <c r="MP24" s="243">
        <f t="shared" si="75"/>
        <v>1</v>
      </c>
      <c r="MQ24" s="240">
        <v>58.6</v>
      </c>
      <c r="MR24" s="240">
        <f t="shared" si="76"/>
        <v>41.4</v>
      </c>
      <c r="MS24" s="240">
        <f t="shared" si="77"/>
        <v>17.200000000000003</v>
      </c>
      <c r="MT24" s="293">
        <v>1</v>
      </c>
      <c r="MU24" s="304">
        <v>1</v>
      </c>
      <c r="MV24" s="239">
        <v>1</v>
      </c>
    </row>
    <row r="25" spans="1:360" s="52" customFormat="1" ht="15" customHeight="1" x14ac:dyDescent="0.25">
      <c r="A25" s="58">
        <v>42428</v>
      </c>
      <c r="B25" s="360" t="s">
        <v>137</v>
      </c>
      <c r="C25" s="360"/>
      <c r="D25" s="28">
        <v>1</v>
      </c>
      <c r="E25" s="29"/>
      <c r="F25" s="29"/>
      <c r="G25" s="61"/>
      <c r="H25" s="78">
        <v>0</v>
      </c>
      <c r="I25" s="64"/>
      <c r="J25" s="64"/>
      <c r="K25" s="277"/>
      <c r="L25" s="29" t="s">
        <v>53</v>
      </c>
      <c r="M25" s="318">
        <v>1</v>
      </c>
      <c r="N25" s="80"/>
      <c r="O25" s="64"/>
      <c r="P25" s="64"/>
      <c r="Q25" s="203"/>
      <c r="R25" s="64"/>
      <c r="S25" s="81"/>
      <c r="T25" s="80">
        <v>1</v>
      </c>
      <c r="U25" s="64"/>
      <c r="V25" s="64"/>
      <c r="W25" s="277"/>
      <c r="X25">
        <v>1</v>
      </c>
      <c r="Y25" s="64">
        <v>1</v>
      </c>
      <c r="Z25" s="134"/>
      <c r="AA25" s="135"/>
      <c r="AB25" s="135"/>
      <c r="AC25" s="150"/>
      <c r="AD25" s="135"/>
      <c r="AE25" s="202"/>
      <c r="AF25" s="135"/>
      <c r="AG25" s="64"/>
      <c r="AH25" s="64"/>
      <c r="AI25" s="203"/>
      <c r="AJ25" s="64"/>
      <c r="AK25" s="202"/>
      <c r="AL25" s="64"/>
      <c r="AM25" s="64"/>
      <c r="AN25" s="64"/>
      <c r="AO25" s="64"/>
      <c r="AP25" s="45"/>
      <c r="AQ25" s="202"/>
      <c r="AR25" s="65"/>
      <c r="AS25" s="64"/>
      <c r="AT25" s="64"/>
      <c r="AU25" s="64"/>
      <c r="AV25" s="45"/>
      <c r="AW25" s="202"/>
      <c r="AX25" s="79"/>
      <c r="AY25" s="64"/>
      <c r="AZ25" s="64"/>
      <c r="BA25" s="277"/>
      <c r="BB25" s="64"/>
      <c r="BC25" s="202"/>
      <c r="BD25" s="79"/>
      <c r="BE25" s="64"/>
      <c r="BF25" s="64"/>
      <c r="BG25" s="277"/>
      <c r="BH25" s="64"/>
      <c r="BI25" s="202"/>
      <c r="BJ25" s="79"/>
      <c r="BK25" s="64"/>
      <c r="BL25" s="64"/>
      <c r="BM25" s="289"/>
      <c r="BN25" s="64"/>
      <c r="BO25" s="202"/>
      <c r="BP25" s="79"/>
      <c r="BQ25" s="64"/>
      <c r="BR25" s="64"/>
      <c r="BS25" s="64"/>
      <c r="BT25" s="72">
        <f t="shared" si="1"/>
        <v>0</v>
      </c>
      <c r="BU25" s="70"/>
      <c r="BV25" s="70"/>
      <c r="BW25" s="70"/>
      <c r="BX25" s="72"/>
      <c r="BY25" s="73"/>
      <c r="BZ25" s="202"/>
      <c r="CA25" s="79"/>
      <c r="CB25" s="64"/>
      <c r="CC25" s="64"/>
      <c r="CD25" s="203">
        <v>1</v>
      </c>
      <c r="CE25" s="73">
        <v>0</v>
      </c>
      <c r="CF25" s="16"/>
      <c r="CG25" s="16"/>
      <c r="CH25" s="16"/>
      <c r="CI25" s="16"/>
      <c r="CJ25" s="16"/>
      <c r="CK25" s="202"/>
      <c r="CL25" s="79"/>
      <c r="CM25" s="64"/>
      <c r="CN25" s="64"/>
      <c r="CO25" s="64"/>
      <c r="CP25" s="203">
        <v>1</v>
      </c>
      <c r="CQ25" s="73">
        <v>1</v>
      </c>
      <c r="CR25" s="16"/>
      <c r="CS25" s="16"/>
      <c r="CT25" s="16"/>
      <c r="CU25" s="16"/>
      <c r="CV25" s="16"/>
      <c r="CW25" s="202"/>
      <c r="CX25" s="79"/>
      <c r="CY25" s="64"/>
      <c r="CZ25" s="64"/>
      <c r="DA25" s="203">
        <v>1</v>
      </c>
      <c r="DB25" s="70">
        <v>1</v>
      </c>
      <c r="DC25" s="70"/>
      <c r="DD25" s="70"/>
      <c r="DE25" s="70"/>
      <c r="DF25" s="16"/>
      <c r="DG25" s="16"/>
      <c r="DH25" s="202"/>
      <c r="DI25" s="79"/>
      <c r="DJ25" s="64"/>
      <c r="DK25" s="64"/>
      <c r="DL25" s="64"/>
      <c r="DM25" s="203"/>
      <c r="DN25" s="70">
        <v>1</v>
      </c>
      <c r="DO25" s="70"/>
      <c r="DP25" s="70"/>
      <c r="DQ25" s="70"/>
      <c r="DR25" s="16"/>
      <c r="DS25" s="16"/>
      <c r="DT25" s="202"/>
      <c r="DU25" s="79"/>
      <c r="DV25" s="64"/>
      <c r="DW25" s="64"/>
      <c r="DX25" s="64"/>
      <c r="DY25" s="45">
        <v>1</v>
      </c>
      <c r="DZ25" s="64"/>
      <c r="EA25" s="64"/>
      <c r="EB25" s="64"/>
      <c r="EC25" s="64"/>
      <c r="ED25" s="297"/>
      <c r="EE25" s="202"/>
      <c r="EF25" s="79"/>
      <c r="EG25" s="64"/>
      <c r="EH25" s="64"/>
      <c r="EI25" s="64"/>
      <c r="EJ25" s="64"/>
      <c r="EK25" s="45">
        <v>1</v>
      </c>
      <c r="EL25" s="64"/>
      <c r="EM25" s="64"/>
      <c r="EN25" s="64"/>
      <c r="EO25" s="64"/>
      <c r="EP25" s="297"/>
      <c r="EQ25" s="202"/>
      <c r="ER25" s="64"/>
      <c r="ES25" s="64"/>
      <c r="ET25" s="64"/>
      <c r="EU25" s="130"/>
      <c r="EV25" s="203"/>
      <c r="EW25" s="64">
        <v>1</v>
      </c>
      <c r="EX25" s="64"/>
      <c r="EY25" s="64"/>
      <c r="EZ25" s="64"/>
      <c r="FA25" s="64"/>
      <c r="FB25" s="297"/>
      <c r="FC25" s="202"/>
      <c r="FD25" s="64"/>
      <c r="FE25" s="64"/>
      <c r="FF25" s="64"/>
      <c r="FG25" s="203">
        <v>1</v>
      </c>
      <c r="FH25" s="64">
        <v>1</v>
      </c>
      <c r="FI25" s="64"/>
      <c r="FJ25" s="64"/>
      <c r="FK25" s="64"/>
      <c r="FL25" s="64"/>
      <c r="FM25" s="297"/>
      <c r="FN25" s="202"/>
      <c r="FO25" s="64"/>
      <c r="FP25" s="64"/>
      <c r="FQ25" s="64"/>
      <c r="FR25" s="203">
        <v>1</v>
      </c>
      <c r="FS25" s="64">
        <v>1</v>
      </c>
      <c r="FT25" s="64"/>
      <c r="FU25" s="64"/>
      <c r="FV25" s="64"/>
      <c r="FW25" s="64"/>
      <c r="FX25" s="297"/>
      <c r="FY25" s="202"/>
      <c r="FZ25" s="64"/>
      <c r="GA25" s="64"/>
      <c r="GB25" s="64"/>
      <c r="GC25" s="203">
        <v>1</v>
      </c>
      <c r="GD25" s="64">
        <v>1</v>
      </c>
      <c r="GE25" s="64"/>
      <c r="GF25" s="64"/>
      <c r="GG25" s="64"/>
      <c r="GH25" s="64"/>
      <c r="GI25" s="297"/>
      <c r="GJ25" s="202"/>
      <c r="GK25" s="64"/>
      <c r="GL25" s="64"/>
      <c r="GM25" s="64"/>
      <c r="GN25" s="64">
        <v>1</v>
      </c>
      <c r="GO25" s="64">
        <v>0</v>
      </c>
      <c r="GP25" s="64"/>
      <c r="GQ25" s="64"/>
      <c r="GR25" s="64"/>
      <c r="GS25" s="64"/>
      <c r="GT25" s="297"/>
      <c r="GU25" s="202"/>
      <c r="GV25" s="64"/>
      <c r="GW25" s="64"/>
      <c r="GX25" s="64"/>
      <c r="GY25" s="203">
        <v>1</v>
      </c>
      <c r="GZ25" s="64">
        <v>0</v>
      </c>
      <c r="HA25" s="64"/>
      <c r="HB25" s="64"/>
      <c r="HC25" s="64"/>
      <c r="HD25" s="64"/>
      <c r="HE25" s="297"/>
      <c r="HF25" s="202"/>
      <c r="HG25" s="64">
        <v>1</v>
      </c>
      <c r="HH25" s="64"/>
      <c r="HI25" s="64"/>
      <c r="HJ25" s="128"/>
      <c r="HK25" s="203">
        <v>1</v>
      </c>
      <c r="HL25" s="64">
        <v>1</v>
      </c>
      <c r="HM25" s="64"/>
      <c r="HN25" s="64"/>
      <c r="HO25" s="64"/>
      <c r="HP25" s="64">
        <v>1</v>
      </c>
      <c r="HQ25" s="297">
        <v>0</v>
      </c>
      <c r="HR25" s="202">
        <v>0</v>
      </c>
      <c r="HS25" s="64"/>
      <c r="HT25" s="64"/>
      <c r="HU25" s="64"/>
      <c r="HV25" s="203">
        <v>1</v>
      </c>
      <c r="HW25" s="64">
        <v>0</v>
      </c>
      <c r="HX25" s="64"/>
      <c r="HY25" s="64"/>
      <c r="HZ25" s="64"/>
      <c r="IA25" s="64"/>
      <c r="IB25" s="297"/>
      <c r="IC25" s="202"/>
      <c r="ID25" s="64"/>
      <c r="IE25" s="64"/>
      <c r="IF25" s="64"/>
      <c r="IG25" s="64">
        <v>1</v>
      </c>
      <c r="IH25" s="64">
        <v>1</v>
      </c>
      <c r="II25" s="64"/>
      <c r="IJ25" s="64"/>
      <c r="IK25" s="64"/>
      <c r="IL25" s="64"/>
      <c r="IM25" s="297"/>
      <c r="IN25" s="202"/>
      <c r="IO25" s="64"/>
      <c r="IP25" s="64"/>
      <c r="IQ25" s="64"/>
      <c r="IR25" s="203"/>
      <c r="IS25" s="64">
        <v>1</v>
      </c>
      <c r="IT25" s="64"/>
      <c r="IU25" s="64"/>
      <c r="IV25" s="64"/>
      <c r="IW25" s="64"/>
      <c r="IX25" s="297"/>
      <c r="IY25" s="202"/>
      <c r="IZ25" s="64"/>
      <c r="JA25" s="64"/>
      <c r="JB25" s="64"/>
      <c r="JC25" s="203"/>
      <c r="JD25" s="64">
        <v>0</v>
      </c>
      <c r="JE25" s="64"/>
      <c r="JF25" s="64"/>
      <c r="JG25" s="64"/>
      <c r="JH25" s="64"/>
      <c r="JI25" s="297"/>
      <c r="JJ25" s="202"/>
      <c r="JK25" s="64"/>
      <c r="JL25" s="64"/>
      <c r="JM25" s="64"/>
      <c r="JN25" s="203">
        <v>1</v>
      </c>
      <c r="JO25" s="64">
        <v>1</v>
      </c>
      <c r="JP25" s="64"/>
      <c r="JQ25" s="64"/>
      <c r="JR25" s="64"/>
      <c r="JS25" s="64"/>
      <c r="JT25" s="297"/>
      <c r="JU25" s="202"/>
      <c r="JV25" s="64"/>
      <c r="JW25" s="64"/>
      <c r="JX25" s="64"/>
      <c r="JY25" s="203"/>
      <c r="JZ25" s="64">
        <v>1</v>
      </c>
      <c r="KA25" s="64"/>
      <c r="KB25" s="64"/>
      <c r="KC25" s="64"/>
      <c r="KD25" s="64"/>
      <c r="KE25" s="297"/>
      <c r="KF25" s="202"/>
      <c r="KG25" s="64"/>
      <c r="KH25" s="64"/>
      <c r="KI25" s="64"/>
      <c r="KJ25" s="203"/>
      <c r="KK25" s="64">
        <v>1</v>
      </c>
      <c r="KL25" s="64"/>
      <c r="KM25" s="64"/>
      <c r="KN25" s="64"/>
      <c r="KO25" s="64"/>
      <c r="KP25" s="297"/>
      <c r="KQ25" s="202"/>
      <c r="KR25" s="64"/>
      <c r="KS25" s="64"/>
      <c r="KT25" s="64"/>
      <c r="KU25" s="203">
        <v>1</v>
      </c>
      <c r="KV25" s="64">
        <v>0</v>
      </c>
      <c r="KW25" s="64"/>
      <c r="KX25" s="64"/>
      <c r="KY25" s="64"/>
      <c r="KZ25" s="64"/>
      <c r="LA25" s="297"/>
      <c r="LB25" s="202"/>
      <c r="LC25" s="64"/>
      <c r="LD25" s="64"/>
      <c r="LE25" s="64"/>
      <c r="LF25" s="130"/>
      <c r="LG25" s="64"/>
      <c r="LH25" s="402">
        <v>1</v>
      </c>
      <c r="LI25" s="64"/>
      <c r="LJ25" s="64"/>
      <c r="LK25" s="64"/>
      <c r="LL25" s="48"/>
      <c r="LM25" s="48"/>
      <c r="LN25" s="202"/>
      <c r="LO25" s="64"/>
      <c r="LP25" s="64"/>
      <c r="LQ25" s="64"/>
      <c r="LR25" s="203">
        <v>1</v>
      </c>
      <c r="LS25" s="64">
        <v>1</v>
      </c>
      <c r="LT25" s="64"/>
      <c r="LU25" s="64"/>
      <c r="LV25" s="64"/>
      <c r="LW25" s="48"/>
      <c r="LX25" s="48"/>
      <c r="LY25" s="202"/>
      <c r="LZ25" s="64"/>
      <c r="MA25" s="64"/>
      <c r="MB25" s="64"/>
      <c r="MC25" s="130"/>
      <c r="MD25" s="203">
        <v>1</v>
      </c>
      <c r="ME25" s="64">
        <v>0</v>
      </c>
      <c r="MF25" s="64"/>
      <c r="MG25" s="64"/>
      <c r="MH25" s="64"/>
      <c r="MI25" s="64"/>
      <c r="MJ25" s="297"/>
      <c r="MK25" s="202"/>
      <c r="ML25" s="64"/>
      <c r="MM25" s="64"/>
      <c r="MN25" s="64"/>
      <c r="MO25" s="203"/>
      <c r="MP25" s="64">
        <v>1</v>
      </c>
      <c r="MQ25" s="64"/>
      <c r="MR25" s="64"/>
      <c r="MS25" s="203"/>
      <c r="MT25" s="48"/>
      <c r="MU25" s="48"/>
      <c r="MV25" s="202"/>
    </row>
    <row r="26" spans="1:360" s="87" customFormat="1" ht="15" customHeight="1" x14ac:dyDescent="0.25">
      <c r="A26" s="58">
        <v>42428</v>
      </c>
      <c r="B26" s="356" t="s">
        <v>138</v>
      </c>
      <c r="C26" s="357"/>
      <c r="D26" s="28">
        <v>1</v>
      </c>
      <c r="E26" s="29"/>
      <c r="F26" s="29"/>
      <c r="G26" s="61"/>
      <c r="H26" s="86">
        <v>0</v>
      </c>
      <c r="I26" s="89"/>
      <c r="J26" s="89"/>
      <c r="K26" s="306"/>
      <c r="L26" s="29" t="s">
        <v>53</v>
      </c>
      <c r="M26" s="305">
        <v>1</v>
      </c>
      <c r="N26" s="89"/>
      <c r="O26" s="89"/>
      <c r="P26" s="89"/>
      <c r="Q26" s="102"/>
      <c r="R26" s="89"/>
      <c r="S26" s="90"/>
      <c r="T26" s="89"/>
      <c r="U26" s="89"/>
      <c r="V26" s="89"/>
      <c r="W26" s="203"/>
      <c r="X26"/>
      <c r="Y26" s="89"/>
      <c r="Z26" s="134"/>
      <c r="AA26" s="135">
        <v>1</v>
      </c>
      <c r="AB26" s="135"/>
      <c r="AC26" s="150"/>
      <c r="AD26" s="135">
        <v>1</v>
      </c>
      <c r="AE26" s="136">
        <v>1</v>
      </c>
      <c r="AF26" s="89"/>
      <c r="AG26" s="89"/>
      <c r="AH26" s="89"/>
      <c r="AI26" s="150"/>
      <c r="AJ26" s="89"/>
      <c r="AK26" s="101"/>
      <c r="AL26" s="89"/>
      <c r="AM26" s="89"/>
      <c r="AN26" s="89"/>
      <c r="AO26" s="141"/>
      <c r="AP26" s="89"/>
      <c r="AQ26" s="101"/>
      <c r="AR26" s="89"/>
      <c r="AS26" s="89"/>
      <c r="AT26" s="89"/>
      <c r="AU26" s="313"/>
      <c r="AV26" s="89"/>
      <c r="AW26" s="101"/>
      <c r="AX26" s="89"/>
      <c r="AY26" s="89"/>
      <c r="AZ26" s="89"/>
      <c r="BA26" s="313"/>
      <c r="BB26" s="89"/>
      <c r="BC26" s="101"/>
      <c r="BD26" s="89"/>
      <c r="BE26" s="89"/>
      <c r="BF26" s="89"/>
      <c r="BG26" s="313"/>
      <c r="BH26" s="89"/>
      <c r="BI26" s="101"/>
      <c r="BJ26" s="88"/>
      <c r="BK26" s="89"/>
      <c r="BL26" s="89"/>
      <c r="BM26" s="290"/>
      <c r="BN26" s="89"/>
      <c r="BO26" s="101"/>
      <c r="BP26" s="88">
        <v>1</v>
      </c>
      <c r="BQ26" s="89"/>
      <c r="BR26" s="89"/>
      <c r="BS26" s="89"/>
      <c r="BT26" s="72">
        <v>0</v>
      </c>
      <c r="BU26" s="70"/>
      <c r="BV26" s="70"/>
      <c r="BW26" s="70"/>
      <c r="BX26" s="72">
        <v>1</v>
      </c>
      <c r="BY26" s="73">
        <v>1</v>
      </c>
      <c r="BZ26" s="101">
        <v>1</v>
      </c>
      <c r="CA26" s="88">
        <v>1</v>
      </c>
      <c r="CB26" s="89"/>
      <c r="CC26" s="89"/>
      <c r="CD26" s="133"/>
      <c r="CE26" s="73">
        <v>0</v>
      </c>
      <c r="CF26" s="16"/>
      <c r="CG26" s="16"/>
      <c r="CH26" s="16"/>
      <c r="CI26" s="73">
        <v>1</v>
      </c>
      <c r="CJ26" s="73">
        <v>1</v>
      </c>
      <c r="CK26" s="101">
        <v>1</v>
      </c>
      <c r="CL26" s="89"/>
      <c r="CM26" s="89"/>
      <c r="CN26" s="89">
        <v>1</v>
      </c>
      <c r="CO26" s="89"/>
      <c r="CP26" s="144"/>
      <c r="CQ26" s="73">
        <v>0</v>
      </c>
      <c r="CR26" s="16"/>
      <c r="CS26" s="16"/>
      <c r="CT26" s="16"/>
      <c r="CU26" s="16"/>
      <c r="CV26" s="16"/>
      <c r="CW26" s="101"/>
      <c r="CX26" s="89"/>
      <c r="CY26" s="89"/>
      <c r="CZ26" s="89"/>
      <c r="DA26" s="141"/>
      <c r="DB26" s="70">
        <v>1</v>
      </c>
      <c r="DC26" s="70"/>
      <c r="DD26" s="70"/>
      <c r="DE26" s="70"/>
      <c r="DF26" s="16"/>
      <c r="DG26" s="16"/>
      <c r="DH26" s="101"/>
      <c r="DI26" s="89"/>
      <c r="DJ26" s="89"/>
      <c r="DK26" s="89"/>
      <c r="DL26" s="89"/>
      <c r="DM26" s="145"/>
      <c r="DN26" s="70">
        <v>1</v>
      </c>
      <c r="DO26" s="70"/>
      <c r="DP26" s="70"/>
      <c r="DQ26" s="70"/>
      <c r="DR26" s="16"/>
      <c r="DS26" s="16"/>
      <c r="DT26" s="101"/>
      <c r="DU26" s="89"/>
      <c r="DV26" s="89"/>
      <c r="DW26" s="89"/>
      <c r="DX26" s="89"/>
      <c r="DY26" s="45">
        <v>1</v>
      </c>
      <c r="DZ26" s="89"/>
      <c r="EA26" s="89"/>
      <c r="EB26" s="89"/>
      <c r="EC26" s="89"/>
      <c r="ED26" s="297"/>
      <c r="EE26" s="101"/>
      <c r="EF26" s="89"/>
      <c r="EG26" s="89"/>
      <c r="EH26" s="89"/>
      <c r="EI26" s="89"/>
      <c r="EJ26" s="89"/>
      <c r="EK26" s="45">
        <v>1</v>
      </c>
      <c r="EL26" s="89"/>
      <c r="EM26" s="89"/>
      <c r="EN26" s="89"/>
      <c r="EO26" s="89"/>
      <c r="EP26" s="297"/>
      <c r="EQ26" s="101"/>
      <c r="ER26" s="89"/>
      <c r="ES26" s="89"/>
      <c r="ET26" s="89"/>
      <c r="EU26" s="130"/>
      <c r="EV26" s="145"/>
      <c r="EW26" s="89">
        <v>0</v>
      </c>
      <c r="EX26" s="89"/>
      <c r="EY26" s="89"/>
      <c r="EZ26" s="89"/>
      <c r="FA26" s="89"/>
      <c r="FB26" s="297"/>
      <c r="FC26" s="101"/>
      <c r="FD26" s="89"/>
      <c r="FE26" s="89"/>
      <c r="FF26" s="89"/>
      <c r="FG26" s="145"/>
      <c r="FH26" s="89">
        <v>0</v>
      </c>
      <c r="FI26" s="89"/>
      <c r="FJ26" s="89"/>
      <c r="FK26" s="89"/>
      <c r="FL26" s="89"/>
      <c r="FM26" s="297"/>
      <c r="FN26" s="101"/>
      <c r="FO26" s="89">
        <v>1</v>
      </c>
      <c r="FP26" s="89"/>
      <c r="FQ26" s="89"/>
      <c r="FR26" s="141"/>
      <c r="FS26" s="89">
        <v>0</v>
      </c>
      <c r="FT26" s="89"/>
      <c r="FU26" s="89"/>
      <c r="FV26" s="89"/>
      <c r="FW26" s="89">
        <v>1</v>
      </c>
      <c r="FX26" s="297">
        <v>1</v>
      </c>
      <c r="FY26" s="101">
        <v>1</v>
      </c>
      <c r="FZ26" s="89">
        <v>1</v>
      </c>
      <c r="GA26" s="89"/>
      <c r="GB26" s="89"/>
      <c r="GC26" s="141"/>
      <c r="GD26" s="89">
        <v>0</v>
      </c>
      <c r="GE26" s="89"/>
      <c r="GF26" s="89"/>
      <c r="GG26" s="89"/>
      <c r="GH26" s="89">
        <v>1</v>
      </c>
      <c r="GI26" s="297">
        <v>1</v>
      </c>
      <c r="GJ26" s="101">
        <v>1</v>
      </c>
      <c r="GK26" s="89">
        <v>1</v>
      </c>
      <c r="GL26" s="89"/>
      <c r="GM26" s="89"/>
      <c r="GN26" s="89"/>
      <c r="GO26" s="89">
        <v>0</v>
      </c>
      <c r="GP26" s="89"/>
      <c r="GQ26" s="89"/>
      <c r="GR26" s="89"/>
      <c r="GS26" s="89">
        <v>1</v>
      </c>
      <c r="GT26" s="297">
        <v>1</v>
      </c>
      <c r="GU26" s="101">
        <v>1</v>
      </c>
      <c r="GV26" s="89"/>
      <c r="GW26" s="89"/>
      <c r="GX26" s="89">
        <v>1</v>
      </c>
      <c r="GY26" s="141"/>
      <c r="GZ26" s="89">
        <v>0</v>
      </c>
      <c r="HA26" s="89"/>
      <c r="HB26" s="89"/>
      <c r="HC26" s="89"/>
      <c r="HD26" s="89"/>
      <c r="HE26" s="297"/>
      <c r="HF26" s="101"/>
      <c r="HG26" s="89"/>
      <c r="HH26" s="89"/>
      <c r="HI26" s="89"/>
      <c r="HJ26" s="128"/>
      <c r="HK26" s="145"/>
      <c r="HL26" s="89">
        <v>0</v>
      </c>
      <c r="HM26" s="89"/>
      <c r="HN26" s="89"/>
      <c r="HO26" s="89"/>
      <c r="HP26" s="89"/>
      <c r="HQ26" s="297"/>
      <c r="HR26" s="101"/>
      <c r="HS26" s="89"/>
      <c r="HT26" s="89"/>
      <c r="HU26" s="89"/>
      <c r="HV26" s="145"/>
      <c r="HW26" s="89">
        <v>0</v>
      </c>
      <c r="HX26" s="89"/>
      <c r="HY26" s="89"/>
      <c r="HZ26" s="89"/>
      <c r="IA26" s="89"/>
      <c r="IB26" s="297"/>
      <c r="IC26" s="101"/>
      <c r="ID26" s="89"/>
      <c r="IE26" s="89"/>
      <c r="IF26" s="89"/>
      <c r="IG26" s="89"/>
      <c r="IH26" s="89">
        <v>1</v>
      </c>
      <c r="II26" s="89"/>
      <c r="IJ26" s="89"/>
      <c r="IK26" s="89"/>
      <c r="IL26" s="89"/>
      <c r="IM26" s="297"/>
      <c r="IN26" s="101"/>
      <c r="IO26" s="89"/>
      <c r="IP26" s="89"/>
      <c r="IQ26" s="89"/>
      <c r="IR26" s="145"/>
      <c r="IS26" s="89">
        <v>0</v>
      </c>
      <c r="IT26" s="89"/>
      <c r="IU26" s="89"/>
      <c r="IV26" s="89"/>
      <c r="IW26" s="89"/>
      <c r="IX26" s="297"/>
      <c r="IY26" s="101"/>
      <c r="IZ26" s="89">
        <v>1</v>
      </c>
      <c r="JA26" s="89"/>
      <c r="JB26" s="89"/>
      <c r="JC26" s="144"/>
      <c r="JD26" s="89">
        <v>0</v>
      </c>
      <c r="JE26" s="89"/>
      <c r="JF26" s="89"/>
      <c r="JG26" s="89"/>
      <c r="JH26" s="89">
        <v>1</v>
      </c>
      <c r="JI26" s="297">
        <v>1</v>
      </c>
      <c r="JJ26" s="101">
        <v>1</v>
      </c>
      <c r="JK26" s="89">
        <v>1</v>
      </c>
      <c r="JL26" s="89"/>
      <c r="JM26" s="89"/>
      <c r="JN26" s="144"/>
      <c r="JO26" s="89">
        <v>0</v>
      </c>
      <c r="JP26" s="89"/>
      <c r="JQ26" s="89"/>
      <c r="JR26" s="89"/>
      <c r="JS26" s="89">
        <v>1</v>
      </c>
      <c r="JT26" s="297">
        <v>1</v>
      </c>
      <c r="JU26" s="101">
        <v>1</v>
      </c>
      <c r="JV26" s="89"/>
      <c r="JW26" s="89"/>
      <c r="JX26" s="89"/>
      <c r="JY26" s="144"/>
      <c r="JZ26" s="89">
        <v>0</v>
      </c>
      <c r="KA26" s="89"/>
      <c r="KB26" s="89"/>
      <c r="KC26" s="89"/>
      <c r="KD26" s="89"/>
      <c r="KE26" s="297"/>
      <c r="KF26" s="101"/>
      <c r="KG26" s="89"/>
      <c r="KH26" s="89"/>
      <c r="KI26" s="89"/>
      <c r="KJ26" s="144"/>
      <c r="KK26" s="89">
        <v>1</v>
      </c>
      <c r="KL26" s="89"/>
      <c r="KM26" s="89"/>
      <c r="KN26" s="89"/>
      <c r="KO26" s="89"/>
      <c r="KP26" s="297"/>
      <c r="KQ26" s="101"/>
      <c r="KR26" s="89">
        <v>1</v>
      </c>
      <c r="KS26" s="89"/>
      <c r="KT26" s="89"/>
      <c r="KU26" s="141"/>
      <c r="KV26" s="89">
        <v>0</v>
      </c>
      <c r="KW26" s="89"/>
      <c r="KX26" s="89"/>
      <c r="KY26" s="89"/>
      <c r="KZ26" s="89">
        <v>1</v>
      </c>
      <c r="LA26" s="297">
        <v>1</v>
      </c>
      <c r="LB26" s="101">
        <v>1</v>
      </c>
      <c r="LC26" s="89"/>
      <c r="LD26" s="89"/>
      <c r="LE26" s="89"/>
      <c r="LF26" s="130"/>
      <c r="LG26" s="89"/>
      <c r="LH26" s="45">
        <v>0</v>
      </c>
      <c r="LI26" s="89"/>
      <c r="LJ26" s="89"/>
      <c r="LK26" s="89"/>
      <c r="LL26" s="48"/>
      <c r="LM26" s="48"/>
      <c r="LN26" s="101"/>
      <c r="LO26" s="89"/>
      <c r="LP26" s="89"/>
      <c r="LQ26" s="89"/>
      <c r="LR26" s="143"/>
      <c r="LS26" s="89">
        <v>0</v>
      </c>
      <c r="LT26" s="89"/>
      <c r="LU26" s="89"/>
      <c r="LV26" s="89"/>
      <c r="LW26" s="48"/>
      <c r="LX26" s="48"/>
      <c r="LY26" s="101"/>
      <c r="LZ26" s="89"/>
      <c r="MA26" s="89"/>
      <c r="MB26" s="89"/>
      <c r="MC26" s="130"/>
      <c r="MD26" s="143"/>
      <c r="ME26" s="89">
        <v>0</v>
      </c>
      <c r="MF26" s="89"/>
      <c r="MG26" s="89"/>
      <c r="MH26" s="89"/>
      <c r="MI26" s="89"/>
      <c r="MJ26" s="297"/>
      <c r="MK26" s="101"/>
      <c r="ML26" s="89">
        <v>1</v>
      </c>
      <c r="MM26" s="89"/>
      <c r="MN26" s="89"/>
      <c r="MO26" s="193"/>
      <c r="MP26" s="89">
        <v>0</v>
      </c>
      <c r="MQ26" s="89"/>
      <c r="MR26" s="89"/>
      <c r="MS26" s="193"/>
      <c r="MT26" s="294">
        <v>1</v>
      </c>
      <c r="MU26" s="294">
        <v>1</v>
      </c>
      <c r="MV26" s="101">
        <v>1</v>
      </c>
    </row>
    <row r="27" spans="1:360" s="87" customFormat="1" ht="15" customHeight="1" x14ac:dyDescent="0.25">
      <c r="A27" s="58">
        <v>42428</v>
      </c>
      <c r="B27" s="360" t="s">
        <v>139</v>
      </c>
      <c r="C27" s="361"/>
      <c r="D27" s="28">
        <v>1</v>
      </c>
      <c r="E27" s="29"/>
      <c r="F27" s="29"/>
      <c r="G27" s="61"/>
      <c r="H27" s="86">
        <v>0</v>
      </c>
      <c r="I27" s="89"/>
      <c r="J27" s="89"/>
      <c r="K27" s="306"/>
      <c r="L27" s="29" t="s">
        <v>53</v>
      </c>
      <c r="M27" s="305">
        <v>1</v>
      </c>
      <c r="N27" s="89"/>
      <c r="O27" s="89"/>
      <c r="P27" s="89"/>
      <c r="Q27" s="102"/>
      <c r="R27" s="89"/>
      <c r="S27" s="90"/>
      <c r="T27" s="89"/>
      <c r="U27" s="89"/>
      <c r="V27" s="89"/>
      <c r="W27" s="203"/>
      <c r="X27"/>
      <c r="Y27" s="89"/>
      <c r="Z27" s="134"/>
      <c r="AA27" s="135"/>
      <c r="AB27" s="135"/>
      <c r="AC27" s="150"/>
      <c r="AD27" s="135"/>
      <c r="AE27" s="136"/>
      <c r="AF27" s="89"/>
      <c r="AG27" s="89"/>
      <c r="AH27" s="89"/>
      <c r="AI27" s="150"/>
      <c r="AJ27" s="89"/>
      <c r="AK27" s="101"/>
      <c r="AL27" s="89"/>
      <c r="AM27" s="89"/>
      <c r="AN27" s="89"/>
      <c r="AO27" s="141"/>
      <c r="AP27" s="89"/>
      <c r="AQ27" s="101"/>
      <c r="AR27" s="89"/>
      <c r="AS27" s="89"/>
      <c r="AT27" s="89"/>
      <c r="AU27" s="313"/>
      <c r="AV27" s="89"/>
      <c r="AW27" s="101"/>
      <c r="AX27" s="89"/>
      <c r="AY27" s="89"/>
      <c r="AZ27" s="89"/>
      <c r="BA27" s="313"/>
      <c r="BB27" s="89"/>
      <c r="BC27" s="101"/>
      <c r="BD27" s="89"/>
      <c r="BE27" s="89"/>
      <c r="BF27" s="89"/>
      <c r="BG27" s="313"/>
      <c r="BH27" s="89"/>
      <c r="BI27" s="101"/>
      <c r="BJ27" s="88"/>
      <c r="BK27" s="89"/>
      <c r="BL27" s="89"/>
      <c r="BM27" s="290"/>
      <c r="BN27" s="89"/>
      <c r="BO27" s="101"/>
      <c r="BP27" s="88"/>
      <c r="BQ27" s="89"/>
      <c r="BR27" s="89"/>
      <c r="BS27" s="89"/>
      <c r="BT27" s="72">
        <v>0</v>
      </c>
      <c r="BU27" s="70"/>
      <c r="BV27" s="70"/>
      <c r="BW27" s="70"/>
      <c r="BX27" s="72"/>
      <c r="BY27" s="73"/>
      <c r="BZ27" s="101"/>
      <c r="CA27" s="88"/>
      <c r="CB27" s="89"/>
      <c r="CC27" s="89"/>
      <c r="CD27" s="133"/>
      <c r="CE27" s="73">
        <v>0</v>
      </c>
      <c r="CF27" s="16"/>
      <c r="CG27" s="16"/>
      <c r="CH27" s="16"/>
      <c r="CI27" s="16"/>
      <c r="CJ27" s="16"/>
      <c r="CK27" s="101"/>
      <c r="CL27" s="89"/>
      <c r="CM27" s="89"/>
      <c r="CN27" s="89"/>
      <c r="CO27" s="89"/>
      <c r="CP27" s="144"/>
      <c r="CQ27" s="73">
        <v>0</v>
      </c>
      <c r="CR27" s="16"/>
      <c r="CS27" s="16"/>
      <c r="CT27" s="16"/>
      <c r="CU27" s="16"/>
      <c r="CV27" s="16"/>
      <c r="CW27" s="101"/>
      <c r="CX27" s="89"/>
      <c r="CY27" s="89"/>
      <c r="CZ27" s="89"/>
      <c r="DA27" s="141"/>
      <c r="DB27" s="70">
        <v>0</v>
      </c>
      <c r="DC27" s="70"/>
      <c r="DD27" s="70"/>
      <c r="DE27" s="70"/>
      <c r="DF27" s="16"/>
      <c r="DG27" s="16"/>
      <c r="DH27" s="101"/>
      <c r="DI27" s="89"/>
      <c r="DJ27" s="89"/>
      <c r="DK27" s="89"/>
      <c r="DL27" s="89"/>
      <c r="DM27" s="145"/>
      <c r="DN27" s="70">
        <v>0</v>
      </c>
      <c r="DO27" s="70"/>
      <c r="DP27" s="70"/>
      <c r="DQ27" s="70"/>
      <c r="DR27" s="16"/>
      <c r="DS27" s="16"/>
      <c r="DT27" s="101"/>
      <c r="DU27" s="89"/>
      <c r="DV27" s="89"/>
      <c r="DW27" s="89"/>
      <c r="DX27" s="89"/>
      <c r="DY27" s="45">
        <v>0</v>
      </c>
      <c r="DZ27" s="89"/>
      <c r="EA27" s="89"/>
      <c r="EB27" s="89"/>
      <c r="EC27" s="89"/>
      <c r="ED27" s="297"/>
      <c r="EE27" s="101"/>
      <c r="EF27" s="89"/>
      <c r="EG27" s="89"/>
      <c r="EH27" s="89"/>
      <c r="EI27" s="89"/>
      <c r="EJ27" s="89"/>
      <c r="EK27" s="45">
        <v>0</v>
      </c>
      <c r="EL27" s="89"/>
      <c r="EM27" s="89"/>
      <c r="EN27" s="89"/>
      <c r="EO27" s="89"/>
      <c r="EP27" s="297"/>
      <c r="EQ27" s="101"/>
      <c r="ER27" s="89"/>
      <c r="ES27" s="89"/>
      <c r="ET27" s="89"/>
      <c r="EU27" s="130"/>
      <c r="EV27" s="145"/>
      <c r="EW27" s="89">
        <v>0</v>
      </c>
      <c r="EX27" s="89"/>
      <c r="EY27" s="89"/>
      <c r="EZ27" s="89"/>
      <c r="FA27" s="89"/>
      <c r="FB27" s="297"/>
      <c r="FC27" s="101"/>
      <c r="FD27" s="89"/>
      <c r="FE27" s="89"/>
      <c r="FF27" s="89"/>
      <c r="FG27" s="145"/>
      <c r="FH27" s="89">
        <v>0</v>
      </c>
      <c r="FI27" s="89"/>
      <c r="FJ27" s="89"/>
      <c r="FK27" s="89"/>
      <c r="FL27" s="89"/>
      <c r="FM27" s="297"/>
      <c r="FN27" s="101"/>
      <c r="FO27" s="89"/>
      <c r="FP27" s="89"/>
      <c r="FQ27" s="89"/>
      <c r="FR27" s="141"/>
      <c r="FS27" s="89">
        <v>0</v>
      </c>
      <c r="FT27" s="89"/>
      <c r="FU27" s="89"/>
      <c r="FV27" s="89"/>
      <c r="FW27" s="89"/>
      <c r="FX27" s="297"/>
      <c r="FY27" s="101"/>
      <c r="FZ27" s="89"/>
      <c r="GA27" s="89"/>
      <c r="GB27" s="89"/>
      <c r="GC27" s="141"/>
      <c r="GD27" s="89">
        <v>0</v>
      </c>
      <c r="GE27" s="89"/>
      <c r="GF27" s="89"/>
      <c r="GG27" s="89"/>
      <c r="GH27" s="89"/>
      <c r="GI27" s="297"/>
      <c r="GJ27" s="101"/>
      <c r="GK27" s="89"/>
      <c r="GL27" s="89"/>
      <c r="GM27" s="89"/>
      <c r="GN27" s="89"/>
      <c r="GO27" s="89">
        <v>1</v>
      </c>
      <c r="GP27" s="89"/>
      <c r="GQ27" s="89"/>
      <c r="GR27" s="89"/>
      <c r="GS27" s="89"/>
      <c r="GT27" s="297"/>
      <c r="GU27" s="101"/>
      <c r="GV27" s="89"/>
      <c r="GW27" s="89"/>
      <c r="GX27" s="89"/>
      <c r="GY27" s="141"/>
      <c r="GZ27" s="89">
        <v>0</v>
      </c>
      <c r="HA27" s="89"/>
      <c r="HB27" s="89"/>
      <c r="HC27" s="89"/>
      <c r="HD27" s="89"/>
      <c r="HE27" s="297"/>
      <c r="HF27" s="101"/>
      <c r="HG27" s="89"/>
      <c r="HH27" s="89"/>
      <c r="HI27" s="89"/>
      <c r="HJ27" s="128"/>
      <c r="HK27" s="145"/>
      <c r="HL27" s="89">
        <v>0</v>
      </c>
      <c r="HM27" s="89"/>
      <c r="HN27" s="89"/>
      <c r="HO27" s="89"/>
      <c r="HP27" s="89"/>
      <c r="HQ27" s="297"/>
      <c r="HR27" s="101"/>
      <c r="HS27" s="89"/>
      <c r="HT27" s="89"/>
      <c r="HU27" s="89"/>
      <c r="HV27" s="145"/>
      <c r="HW27" s="89">
        <v>0</v>
      </c>
      <c r="HX27" s="89"/>
      <c r="HY27" s="89"/>
      <c r="HZ27" s="89"/>
      <c r="IA27" s="89"/>
      <c r="IB27" s="297"/>
      <c r="IC27" s="101"/>
      <c r="ID27" s="89"/>
      <c r="IE27" s="89"/>
      <c r="IF27" s="89"/>
      <c r="IG27" s="89"/>
      <c r="IH27" s="89">
        <v>0</v>
      </c>
      <c r="II27" s="89"/>
      <c r="IJ27" s="89"/>
      <c r="IK27" s="89"/>
      <c r="IL27" s="89"/>
      <c r="IM27" s="297"/>
      <c r="IN27" s="101"/>
      <c r="IO27" s="89"/>
      <c r="IP27" s="89"/>
      <c r="IQ27" s="89"/>
      <c r="IR27" s="145"/>
      <c r="IS27" s="89">
        <v>0</v>
      </c>
      <c r="IT27" s="89"/>
      <c r="IU27" s="89"/>
      <c r="IV27" s="89"/>
      <c r="IW27" s="89"/>
      <c r="IX27" s="297"/>
      <c r="IY27" s="101"/>
      <c r="IZ27" s="89"/>
      <c r="JA27" s="89"/>
      <c r="JB27" s="89">
        <v>1</v>
      </c>
      <c r="JC27" s="144"/>
      <c r="JD27" s="89">
        <v>0</v>
      </c>
      <c r="JE27" s="89"/>
      <c r="JF27" s="89"/>
      <c r="JG27" s="89"/>
      <c r="JH27" s="89"/>
      <c r="JI27" s="297"/>
      <c r="JJ27" s="101"/>
      <c r="JK27" s="89"/>
      <c r="JL27" s="89"/>
      <c r="JM27" s="89"/>
      <c r="JN27" s="144"/>
      <c r="JO27" s="89">
        <v>0</v>
      </c>
      <c r="JP27" s="89"/>
      <c r="JQ27" s="89"/>
      <c r="JR27" s="89"/>
      <c r="JS27" s="89"/>
      <c r="JT27" s="297"/>
      <c r="JU27" s="101"/>
      <c r="JV27" s="89"/>
      <c r="JW27" s="89"/>
      <c r="JX27" s="89"/>
      <c r="JY27" s="144"/>
      <c r="JZ27" s="89">
        <v>0</v>
      </c>
      <c r="KA27" s="89"/>
      <c r="KB27" s="89"/>
      <c r="KC27" s="89"/>
      <c r="KD27" s="89"/>
      <c r="KE27" s="297"/>
      <c r="KF27" s="101"/>
      <c r="KG27" s="89"/>
      <c r="KH27" s="89"/>
      <c r="KI27" s="89"/>
      <c r="KJ27" s="144"/>
      <c r="KK27" s="89">
        <v>0</v>
      </c>
      <c r="KL27" s="89"/>
      <c r="KM27" s="89"/>
      <c r="KN27" s="89"/>
      <c r="KO27" s="89"/>
      <c r="KP27" s="297"/>
      <c r="KQ27" s="101"/>
      <c r="KR27" s="89"/>
      <c r="KS27" s="89"/>
      <c r="KT27" s="89"/>
      <c r="KU27" s="141"/>
      <c r="KV27" s="89">
        <v>0</v>
      </c>
      <c r="KW27" s="89"/>
      <c r="KX27" s="89"/>
      <c r="KY27" s="89"/>
      <c r="KZ27" s="89"/>
      <c r="LA27" s="297"/>
      <c r="LB27" s="101"/>
      <c r="LC27" s="89"/>
      <c r="LD27" s="89"/>
      <c r="LE27" s="89"/>
      <c r="LF27" s="130"/>
      <c r="LG27" s="89"/>
      <c r="LH27" s="45">
        <v>0</v>
      </c>
      <c r="LI27" s="89"/>
      <c r="LJ27" s="89"/>
      <c r="LK27" s="89"/>
      <c r="LL27" s="48"/>
      <c r="LM27" s="48"/>
      <c r="LN27" s="101"/>
      <c r="LO27" s="89"/>
      <c r="LP27" s="89"/>
      <c r="LQ27" s="89"/>
      <c r="LR27" s="143"/>
      <c r="LS27" s="89">
        <v>0</v>
      </c>
      <c r="LT27" s="89"/>
      <c r="LU27" s="89"/>
      <c r="LV27" s="89"/>
      <c r="LW27" s="48"/>
      <c r="LX27" s="48"/>
      <c r="LY27" s="101"/>
      <c r="LZ27" s="89"/>
      <c r="MA27" s="89"/>
      <c r="MB27" s="89"/>
      <c r="MC27" s="130"/>
      <c r="MD27" s="143"/>
      <c r="ME27" s="89">
        <v>0</v>
      </c>
      <c r="MF27" s="89"/>
      <c r="MG27" s="89"/>
      <c r="MH27" s="89"/>
      <c r="MI27" s="89"/>
      <c r="MJ27" s="297"/>
      <c r="MK27" s="101"/>
      <c r="ML27" s="89"/>
      <c r="MM27" s="89"/>
      <c r="MN27" s="89"/>
      <c r="MO27" s="193"/>
      <c r="MP27" s="89">
        <v>1</v>
      </c>
      <c r="MQ27" s="89"/>
      <c r="MR27" s="89"/>
      <c r="MS27" s="193"/>
      <c r="MT27" s="48"/>
      <c r="MU27" s="48"/>
      <c r="MV27" s="101"/>
    </row>
    <row r="28" spans="1:360" s="87" customFormat="1" ht="15" customHeight="1" x14ac:dyDescent="0.25">
      <c r="A28" s="10">
        <v>42428</v>
      </c>
      <c r="B28" s="389" t="s">
        <v>82</v>
      </c>
      <c r="C28" s="390"/>
      <c r="D28" s="30"/>
      <c r="E28" s="11"/>
      <c r="F28" s="11"/>
      <c r="G28" s="116">
        <v>1</v>
      </c>
      <c r="H28" s="108">
        <v>1</v>
      </c>
      <c r="I28" s="12"/>
      <c r="J28" s="12"/>
      <c r="K28" s="13"/>
      <c r="L28" s="11" t="s">
        <v>52</v>
      </c>
      <c r="M28" s="24">
        <v>1</v>
      </c>
      <c r="N28" s="12"/>
      <c r="O28" s="12"/>
      <c r="P28" s="12"/>
      <c r="Q28" s="13"/>
      <c r="R28" s="12"/>
      <c r="S28" s="24"/>
      <c r="T28" s="12"/>
      <c r="U28" s="12"/>
      <c r="V28" s="12"/>
      <c r="W28" s="13"/>
      <c r="X28" s="117"/>
      <c r="Y28" s="12"/>
      <c r="Z28" s="21"/>
      <c r="AA28" s="12"/>
      <c r="AB28" s="12"/>
      <c r="AC28" s="13"/>
      <c r="AD28" s="12"/>
      <c r="AE28" s="24"/>
      <c r="AF28" s="12"/>
      <c r="AG28" s="12"/>
      <c r="AH28" s="12"/>
      <c r="AI28" s="13"/>
      <c r="AJ28" s="12"/>
      <c r="AK28" s="24"/>
      <c r="AL28" s="12"/>
      <c r="AM28" s="12"/>
      <c r="AN28" s="12"/>
      <c r="AO28" s="13">
        <v>1</v>
      </c>
      <c r="AP28" s="12"/>
      <c r="AQ28" s="24"/>
      <c r="AR28" s="12"/>
      <c r="AS28" s="12"/>
      <c r="AT28" s="12"/>
      <c r="AU28" s="13"/>
      <c r="AV28" s="12"/>
      <c r="AW28" s="24"/>
      <c r="AX28" s="12"/>
      <c r="AY28" s="12"/>
      <c r="AZ28" s="12"/>
      <c r="BA28" s="13"/>
      <c r="BB28" s="12"/>
      <c r="BC28" s="24"/>
      <c r="BD28" s="12"/>
      <c r="BE28" s="12"/>
      <c r="BF28" s="12"/>
      <c r="BG28" s="13"/>
      <c r="BH28" s="12"/>
      <c r="BI28" s="24"/>
      <c r="BJ28" s="21"/>
      <c r="BK28" s="12"/>
      <c r="BL28" s="12"/>
      <c r="BM28" s="291"/>
      <c r="BN28" s="12"/>
      <c r="BO28" s="24"/>
      <c r="BP28" s="21"/>
      <c r="BQ28" s="12">
        <v>1</v>
      </c>
      <c r="BR28" s="12"/>
      <c r="BS28" s="12">
        <v>1</v>
      </c>
      <c r="BT28" s="75">
        <v>1</v>
      </c>
      <c r="BU28" s="71"/>
      <c r="BV28" s="71"/>
      <c r="BW28" s="71"/>
      <c r="BX28" s="75"/>
      <c r="BY28" s="302"/>
      <c r="BZ28" s="24"/>
      <c r="CA28" s="21"/>
      <c r="CB28" s="12"/>
      <c r="CC28" s="12"/>
      <c r="CD28" s="13">
        <v>1</v>
      </c>
      <c r="CE28" s="302">
        <v>1</v>
      </c>
      <c r="CF28" s="17"/>
      <c r="CG28" s="17"/>
      <c r="CH28" s="17"/>
      <c r="CI28" s="17"/>
      <c r="CJ28" s="17"/>
      <c r="CK28" s="24"/>
      <c r="CL28" s="12"/>
      <c r="CM28" s="12"/>
      <c r="CN28" s="12"/>
      <c r="CO28" s="12"/>
      <c r="CP28" s="13"/>
      <c r="CQ28" s="302">
        <v>1</v>
      </c>
      <c r="CR28" s="17"/>
      <c r="CS28" s="17"/>
      <c r="CT28" s="17"/>
      <c r="CU28" s="17"/>
      <c r="CV28" s="17"/>
      <c r="CW28" s="24"/>
      <c r="CX28" s="12"/>
      <c r="CY28" s="12"/>
      <c r="CZ28" s="12"/>
      <c r="DA28" s="13">
        <v>1</v>
      </c>
      <c r="DB28" s="71">
        <v>1</v>
      </c>
      <c r="DC28" s="71"/>
      <c r="DD28" s="71"/>
      <c r="DE28" s="71"/>
      <c r="DF28" s="17"/>
      <c r="DG28" s="17"/>
      <c r="DH28" s="24"/>
      <c r="DI28" s="12"/>
      <c r="DJ28" s="12"/>
      <c r="DK28" s="12"/>
      <c r="DL28" s="12"/>
      <c r="DM28" s="13">
        <v>1</v>
      </c>
      <c r="DN28" s="71">
        <v>1</v>
      </c>
      <c r="DO28" s="71"/>
      <c r="DP28" s="71"/>
      <c r="DQ28" s="71"/>
      <c r="DR28" s="17"/>
      <c r="DS28" s="17"/>
      <c r="DT28" s="24"/>
      <c r="DU28" s="12"/>
      <c r="DV28" s="12"/>
      <c r="DW28" s="12"/>
      <c r="DX28" s="12"/>
      <c r="DY28" s="14">
        <v>1</v>
      </c>
      <c r="DZ28" s="12"/>
      <c r="EA28" s="12"/>
      <c r="EB28" s="12"/>
      <c r="EC28" s="12"/>
      <c r="ED28" s="12"/>
      <c r="EE28" s="24"/>
      <c r="EF28" s="12"/>
      <c r="EG28" s="12"/>
      <c r="EH28" s="12"/>
      <c r="EI28" s="12"/>
      <c r="EJ28" s="12">
        <v>1</v>
      </c>
      <c r="EK28" s="14">
        <v>1</v>
      </c>
      <c r="EL28" s="12"/>
      <c r="EM28" s="12"/>
      <c r="EN28" s="12"/>
      <c r="EO28" s="12"/>
      <c r="EP28" s="12"/>
      <c r="EQ28" s="24"/>
      <c r="ER28" s="12"/>
      <c r="ES28" s="12"/>
      <c r="ET28" s="12"/>
      <c r="EU28" s="12"/>
      <c r="EV28" s="13">
        <v>1</v>
      </c>
      <c r="EW28" s="12">
        <v>1</v>
      </c>
      <c r="EX28" s="12"/>
      <c r="EY28" s="12"/>
      <c r="EZ28" s="12"/>
      <c r="FA28" s="12"/>
      <c r="FB28" s="12"/>
      <c r="FC28" s="24"/>
      <c r="FD28" s="12"/>
      <c r="FE28" s="12"/>
      <c r="FF28" s="12"/>
      <c r="FG28" s="13">
        <v>1</v>
      </c>
      <c r="FH28" s="12">
        <v>1</v>
      </c>
      <c r="FI28" s="12"/>
      <c r="FJ28" s="12"/>
      <c r="FK28" s="12"/>
      <c r="FL28" s="12"/>
      <c r="FM28" s="12"/>
      <c r="FN28" s="24"/>
      <c r="FO28" s="12"/>
      <c r="FP28" s="12"/>
      <c r="FQ28" s="12">
        <v>1</v>
      </c>
      <c r="FR28" s="13">
        <v>1</v>
      </c>
      <c r="FS28" s="12">
        <v>1</v>
      </c>
      <c r="FT28" s="12"/>
      <c r="FU28" s="12"/>
      <c r="FV28" s="12"/>
      <c r="FW28" s="12"/>
      <c r="FX28" s="12"/>
      <c r="FY28" s="24"/>
      <c r="FZ28" s="12"/>
      <c r="GA28" s="12"/>
      <c r="GB28" s="12"/>
      <c r="GC28" s="13">
        <v>1</v>
      </c>
      <c r="GD28" s="12">
        <v>1</v>
      </c>
      <c r="GE28" s="12"/>
      <c r="GF28" s="12"/>
      <c r="GG28" s="12"/>
      <c r="GH28" s="12"/>
      <c r="GI28" s="12"/>
      <c r="GJ28" s="24"/>
      <c r="GK28" s="12"/>
      <c r="GL28" s="12"/>
      <c r="GM28" s="12"/>
      <c r="GN28" s="12"/>
      <c r="GO28" s="12">
        <v>1</v>
      </c>
      <c r="GP28" s="12"/>
      <c r="GQ28" s="12"/>
      <c r="GR28" s="12"/>
      <c r="GS28" s="12"/>
      <c r="GT28" s="12"/>
      <c r="GU28" s="24"/>
      <c r="GV28" s="12"/>
      <c r="GW28" s="12"/>
      <c r="GX28" s="12"/>
      <c r="GY28" s="13">
        <v>1</v>
      </c>
      <c r="GZ28" s="12">
        <v>1</v>
      </c>
      <c r="HA28" s="12"/>
      <c r="HB28" s="12"/>
      <c r="HC28" s="12"/>
      <c r="HD28" s="12"/>
      <c r="HE28" s="12"/>
      <c r="HF28" s="24"/>
      <c r="HG28" s="12"/>
      <c r="HH28" s="12"/>
      <c r="HI28" s="12"/>
      <c r="HJ28" s="12"/>
      <c r="HK28" s="13">
        <v>1</v>
      </c>
      <c r="HL28" s="12">
        <v>1</v>
      </c>
      <c r="HM28" s="12"/>
      <c r="HN28" s="12"/>
      <c r="HO28" s="12"/>
      <c r="HP28" s="12"/>
      <c r="HQ28" s="12"/>
      <c r="HR28" s="24"/>
      <c r="HS28" s="12"/>
      <c r="HT28" s="12"/>
      <c r="HU28" s="12"/>
      <c r="HV28" s="13">
        <v>1</v>
      </c>
      <c r="HW28" s="12">
        <v>1</v>
      </c>
      <c r="HX28" s="12"/>
      <c r="HY28" s="12"/>
      <c r="HZ28" s="12"/>
      <c r="IA28" s="12"/>
      <c r="IB28" s="12"/>
      <c r="IC28" s="24"/>
      <c r="ID28" s="12"/>
      <c r="IE28" s="12"/>
      <c r="IF28" s="12"/>
      <c r="IG28" s="13">
        <v>1</v>
      </c>
      <c r="IH28" s="12">
        <v>1</v>
      </c>
      <c r="II28" s="12"/>
      <c r="IJ28" s="12"/>
      <c r="IK28" s="12"/>
      <c r="IL28" s="12"/>
      <c r="IM28" s="12"/>
      <c r="IN28" s="24"/>
      <c r="IO28" s="12"/>
      <c r="IP28" s="12"/>
      <c r="IQ28" s="12"/>
      <c r="IR28" s="13">
        <v>1</v>
      </c>
      <c r="IS28" s="12">
        <v>1</v>
      </c>
      <c r="IT28" s="12"/>
      <c r="IU28" s="12"/>
      <c r="IV28" s="12"/>
      <c r="IW28" s="12"/>
      <c r="IX28" s="12"/>
      <c r="IY28" s="24"/>
      <c r="IZ28" s="12">
        <v>1</v>
      </c>
      <c r="JA28" s="12"/>
      <c r="JB28" s="12"/>
      <c r="JC28" s="13">
        <v>1</v>
      </c>
      <c r="JD28" s="12">
        <v>1</v>
      </c>
      <c r="JE28" s="12"/>
      <c r="JF28" s="12"/>
      <c r="JG28" s="12"/>
      <c r="JH28" s="12">
        <v>1</v>
      </c>
      <c r="JI28" s="12">
        <v>1</v>
      </c>
      <c r="JJ28" s="24">
        <v>1</v>
      </c>
      <c r="JK28" s="12">
        <v>1</v>
      </c>
      <c r="JL28" s="12"/>
      <c r="JM28" s="12"/>
      <c r="JN28" s="13">
        <v>1</v>
      </c>
      <c r="JO28" s="12">
        <v>1</v>
      </c>
      <c r="JP28" s="12"/>
      <c r="JQ28" s="12"/>
      <c r="JR28" s="12"/>
      <c r="JS28" s="12">
        <v>1</v>
      </c>
      <c r="JT28" s="12">
        <v>1</v>
      </c>
      <c r="JU28" s="24">
        <v>1</v>
      </c>
      <c r="JV28" s="12"/>
      <c r="JW28" s="12"/>
      <c r="JX28" s="12"/>
      <c r="JY28" s="13">
        <v>1</v>
      </c>
      <c r="JZ28" s="12">
        <v>1</v>
      </c>
      <c r="KA28" s="12"/>
      <c r="KB28" s="12"/>
      <c r="KC28" s="12"/>
      <c r="KD28" s="12"/>
      <c r="KE28" s="12"/>
      <c r="KF28" s="24"/>
      <c r="KG28" s="12">
        <v>1</v>
      </c>
      <c r="KH28" s="12"/>
      <c r="KI28" s="12"/>
      <c r="KJ28" s="13">
        <v>1</v>
      </c>
      <c r="KK28" s="12">
        <v>1</v>
      </c>
      <c r="KL28" s="12"/>
      <c r="KM28" s="12"/>
      <c r="KN28" s="12"/>
      <c r="KO28" s="12">
        <v>1</v>
      </c>
      <c r="KP28" s="12">
        <v>1</v>
      </c>
      <c r="KQ28" s="24">
        <v>1</v>
      </c>
      <c r="KR28" s="12"/>
      <c r="KS28" s="12"/>
      <c r="KT28" s="12"/>
      <c r="KU28" s="13">
        <v>1</v>
      </c>
      <c r="KV28" s="12">
        <v>0</v>
      </c>
      <c r="KW28" s="12"/>
      <c r="KX28" s="12"/>
      <c r="KY28" s="12"/>
      <c r="KZ28" s="12"/>
      <c r="LA28" s="12"/>
      <c r="LB28" s="24"/>
      <c r="LC28" s="12"/>
      <c r="LD28" s="12"/>
      <c r="LE28" s="12"/>
      <c r="LF28" s="12"/>
      <c r="LG28" s="12"/>
      <c r="LH28" s="14">
        <v>1</v>
      </c>
      <c r="LI28" s="12"/>
      <c r="LJ28" s="12"/>
      <c r="LK28" s="12"/>
      <c r="LL28" s="49"/>
      <c r="LM28" s="49"/>
      <c r="LN28" s="24"/>
      <c r="LO28" s="12"/>
      <c r="LP28" s="12"/>
      <c r="LQ28" s="12"/>
      <c r="LR28" s="13"/>
      <c r="LS28" s="12">
        <v>1</v>
      </c>
      <c r="LT28" s="12"/>
      <c r="LU28" s="12"/>
      <c r="LV28" s="12"/>
      <c r="LW28" s="49"/>
      <c r="LX28" s="49"/>
      <c r="LY28" s="24"/>
      <c r="LZ28" s="12"/>
      <c r="MA28" s="12"/>
      <c r="MB28" s="12">
        <v>1</v>
      </c>
      <c r="MC28" s="12"/>
      <c r="MD28" s="13"/>
      <c r="ME28" s="12">
        <v>0</v>
      </c>
      <c r="MF28" s="12"/>
      <c r="MG28" s="12"/>
      <c r="MH28" s="12"/>
      <c r="MI28" s="12"/>
      <c r="MJ28" s="12"/>
      <c r="MK28" s="24"/>
      <c r="ML28" s="12"/>
      <c r="MM28" s="12"/>
      <c r="MN28" s="12"/>
      <c r="MO28" s="13"/>
      <c r="MP28" s="12">
        <v>1</v>
      </c>
      <c r="MQ28" s="12"/>
      <c r="MR28" s="12"/>
      <c r="MS28" s="13"/>
      <c r="MT28" s="49"/>
      <c r="MU28" s="49"/>
      <c r="MV28" s="24"/>
    </row>
    <row r="29" spans="1:360" s="52" customFormat="1" x14ac:dyDescent="0.25">
      <c r="A29" s="218">
        <v>42526</v>
      </c>
      <c r="B29" s="391" t="s">
        <v>140</v>
      </c>
      <c r="C29" s="392"/>
      <c r="D29" s="222">
        <v>1</v>
      </c>
      <c r="E29" s="209"/>
      <c r="F29" s="223"/>
      <c r="G29" s="228"/>
      <c r="H29" s="274">
        <v>0</v>
      </c>
      <c r="I29" s="210"/>
      <c r="J29" s="210"/>
      <c r="K29" s="322"/>
      <c r="L29" s="319" t="s">
        <v>53</v>
      </c>
      <c r="M29" s="211">
        <v>1</v>
      </c>
      <c r="N29" s="315"/>
      <c r="O29" s="210"/>
      <c r="P29" s="210"/>
      <c r="Q29" s="210"/>
      <c r="R29" s="210"/>
      <c r="S29" s="211"/>
      <c r="T29" s="280">
        <v>1</v>
      </c>
      <c r="U29" s="281"/>
      <c r="V29" s="281"/>
      <c r="W29" s="282"/>
      <c r="X29" s="148">
        <v>1</v>
      </c>
      <c r="Y29" s="148">
        <v>1</v>
      </c>
      <c r="Z29" s="147"/>
      <c r="AA29" s="148"/>
      <c r="AB29" s="148"/>
      <c r="AC29" s="154"/>
      <c r="AD29" s="148"/>
      <c r="AE29" s="149"/>
      <c r="AF29" s="148"/>
      <c r="AG29" s="148"/>
      <c r="AH29" s="148"/>
      <c r="AI29" s="154"/>
      <c r="AJ29" s="148"/>
      <c r="AK29" s="149"/>
      <c r="AL29" s="148"/>
      <c r="AM29" s="148"/>
      <c r="AN29" s="148"/>
      <c r="AO29" s="154"/>
      <c r="AP29" s="148"/>
      <c r="AQ29" s="149"/>
      <c r="AR29" s="280"/>
      <c r="AS29" s="281"/>
      <c r="AT29" s="281"/>
      <c r="AU29" s="282"/>
      <c r="AV29" s="343"/>
      <c r="AW29" s="338"/>
      <c r="AX29" s="280"/>
      <c r="AY29" s="281"/>
      <c r="AZ29" s="281"/>
      <c r="BA29" s="282"/>
      <c r="BB29" s="343"/>
      <c r="BC29" s="338"/>
      <c r="BD29" s="280"/>
      <c r="BE29" s="281"/>
      <c r="BF29" s="281"/>
      <c r="BG29" s="282"/>
      <c r="BH29" s="343"/>
      <c r="BI29" s="338"/>
      <c r="BJ29" s="280"/>
      <c r="BK29" s="281"/>
      <c r="BL29" s="281"/>
      <c r="BM29" s="346">
        <v>1</v>
      </c>
      <c r="BN29" s="349"/>
      <c r="BO29" s="338"/>
      <c r="BP29" s="280"/>
      <c r="BQ29" s="281"/>
      <c r="BR29" s="281"/>
      <c r="BS29" s="282"/>
      <c r="BT29" s="325">
        <v>0</v>
      </c>
      <c r="BU29" s="155"/>
      <c r="BV29" s="155"/>
      <c r="BW29" s="155"/>
      <c r="BX29" s="156"/>
      <c r="BY29" s="303"/>
      <c r="BZ29" s="149"/>
      <c r="CA29" s="147"/>
      <c r="CB29" s="148"/>
      <c r="CC29" s="148"/>
      <c r="CD29" s="154"/>
      <c r="CE29" s="303">
        <v>0</v>
      </c>
      <c r="CF29" s="155"/>
      <c r="CG29" s="155"/>
      <c r="CH29" s="155"/>
      <c r="CI29" s="155"/>
      <c r="CJ29" s="155"/>
      <c r="CK29" s="149"/>
      <c r="CL29" s="148"/>
      <c r="CM29" s="148"/>
      <c r="CN29" s="148"/>
      <c r="CO29" s="148"/>
      <c r="CP29" s="154"/>
      <c r="CQ29" s="303">
        <v>0</v>
      </c>
      <c r="CR29" s="155"/>
      <c r="CS29" s="155"/>
      <c r="CT29" s="155"/>
      <c r="CU29" s="155"/>
      <c r="CV29" s="155"/>
      <c r="CW29" s="149"/>
      <c r="CX29" s="148"/>
      <c r="CY29" s="148"/>
      <c r="CZ29" s="148"/>
      <c r="DA29" s="154"/>
      <c r="DB29" s="157">
        <v>0</v>
      </c>
      <c r="DC29" s="157"/>
      <c r="DD29" s="157"/>
      <c r="DE29" s="157"/>
      <c r="DF29" s="155"/>
      <c r="DG29" s="155"/>
      <c r="DH29" s="149"/>
      <c r="DI29" s="148"/>
      <c r="DJ29" s="148"/>
      <c r="DK29" s="148"/>
      <c r="DL29" s="148"/>
      <c r="DM29" s="154"/>
      <c r="DN29" s="157">
        <v>0</v>
      </c>
      <c r="DO29" s="157"/>
      <c r="DP29" s="157"/>
      <c r="DQ29" s="157"/>
      <c r="DR29" s="155"/>
      <c r="DS29" s="155"/>
      <c r="DT29" s="149"/>
      <c r="DU29" s="148"/>
      <c r="DV29" s="148"/>
      <c r="DW29" s="148"/>
      <c r="DX29" s="148"/>
      <c r="DY29" s="158">
        <v>0</v>
      </c>
      <c r="DZ29" s="148"/>
      <c r="EA29" s="148"/>
      <c r="EB29" s="148"/>
      <c r="EC29" s="148"/>
      <c r="ED29" s="298"/>
      <c r="EE29" s="149"/>
      <c r="EF29" s="148"/>
      <c r="EG29" s="148"/>
      <c r="EH29" s="148"/>
      <c r="EI29" s="148"/>
      <c r="EJ29" s="148"/>
      <c r="EK29" s="158">
        <v>0</v>
      </c>
      <c r="EL29" s="148"/>
      <c r="EM29" s="148"/>
      <c r="EN29" s="148"/>
      <c r="EO29" s="148"/>
      <c r="EP29" s="298"/>
      <c r="EQ29" s="149"/>
      <c r="ER29" s="148"/>
      <c r="ES29" s="148"/>
      <c r="ET29" s="148"/>
      <c r="EU29" s="148"/>
      <c r="EV29" s="154"/>
      <c r="EW29" s="148">
        <v>0</v>
      </c>
      <c r="EX29" s="148"/>
      <c r="EY29" s="148"/>
      <c r="EZ29" s="148"/>
      <c r="FA29" s="148"/>
      <c r="FB29" s="298"/>
      <c r="FC29" s="149"/>
      <c r="FD29" s="148"/>
      <c r="FE29" s="148"/>
      <c r="FF29" s="148"/>
      <c r="FG29" s="154"/>
      <c r="FH29" s="148">
        <v>0</v>
      </c>
      <c r="FI29" s="148"/>
      <c r="FJ29" s="148"/>
      <c r="FK29" s="148"/>
      <c r="FL29" s="148"/>
      <c r="FM29" s="298"/>
      <c r="FN29" s="149"/>
      <c r="FO29" s="148"/>
      <c r="FP29" s="148"/>
      <c r="FQ29" s="148"/>
      <c r="FR29" s="148"/>
      <c r="FS29" s="148">
        <v>0</v>
      </c>
      <c r="FT29" s="148"/>
      <c r="FU29" s="148"/>
      <c r="FV29" s="148"/>
      <c r="FW29" s="148"/>
      <c r="FX29" s="298"/>
      <c r="FY29" s="149"/>
      <c r="FZ29" s="148"/>
      <c r="GA29" s="148"/>
      <c r="GB29" s="148"/>
      <c r="GC29" s="154"/>
      <c r="GD29" s="148">
        <v>0</v>
      </c>
      <c r="GE29" s="148"/>
      <c r="GF29" s="148"/>
      <c r="GG29" s="148"/>
      <c r="GH29" s="148"/>
      <c r="GI29" s="298"/>
      <c r="GJ29" s="149"/>
      <c r="GK29" s="148"/>
      <c r="GL29" s="148"/>
      <c r="GM29" s="148"/>
      <c r="GN29" s="148"/>
      <c r="GO29" s="148">
        <v>0</v>
      </c>
      <c r="GP29" s="148"/>
      <c r="GQ29" s="148"/>
      <c r="GR29" s="148"/>
      <c r="GS29" s="148"/>
      <c r="GT29" s="298"/>
      <c r="GU29" s="149"/>
      <c r="GV29" s="148"/>
      <c r="GW29" s="148"/>
      <c r="GX29" s="148"/>
      <c r="GY29" s="154"/>
      <c r="GZ29" s="148">
        <v>0</v>
      </c>
      <c r="HA29" s="148"/>
      <c r="HB29" s="148"/>
      <c r="HC29" s="148"/>
      <c r="HD29" s="148"/>
      <c r="HE29" s="298"/>
      <c r="HF29" s="149"/>
      <c r="HG29" s="148"/>
      <c r="HH29" s="148"/>
      <c r="HI29" s="148"/>
      <c r="HJ29" s="148"/>
      <c r="HK29" s="154"/>
      <c r="HL29" s="148">
        <v>0</v>
      </c>
      <c r="HM29" s="148"/>
      <c r="HN29" s="148"/>
      <c r="HO29" s="148"/>
      <c r="HP29" s="148"/>
      <c r="HQ29" s="298"/>
      <c r="HR29" s="149"/>
      <c r="HS29" s="148"/>
      <c r="HT29" s="148"/>
      <c r="HU29" s="148"/>
      <c r="HV29" s="154"/>
      <c r="HW29" s="148">
        <v>0</v>
      </c>
      <c r="HX29" s="148"/>
      <c r="HY29" s="148"/>
      <c r="HZ29" s="148"/>
      <c r="IA29" s="148"/>
      <c r="IB29" s="298"/>
      <c r="IC29" s="149"/>
      <c r="ID29" s="148"/>
      <c r="IE29" s="148"/>
      <c r="IF29" s="148"/>
      <c r="IG29" s="148"/>
      <c r="IH29" s="148">
        <v>0</v>
      </c>
      <c r="II29" s="148"/>
      <c r="IJ29" s="148"/>
      <c r="IK29" s="148"/>
      <c r="IL29" s="148"/>
      <c r="IM29" s="298"/>
      <c r="IN29" s="149"/>
      <c r="IO29" s="148"/>
      <c r="IP29" s="148"/>
      <c r="IQ29" s="148"/>
      <c r="IR29" s="154"/>
      <c r="IS29" s="148">
        <v>0</v>
      </c>
      <c r="IT29" s="148"/>
      <c r="IU29" s="148"/>
      <c r="IV29" s="148"/>
      <c r="IW29" s="148"/>
      <c r="IX29" s="298"/>
      <c r="IY29" s="149"/>
      <c r="IZ29" s="148"/>
      <c r="JA29" s="148"/>
      <c r="JB29" s="148"/>
      <c r="JC29" s="154"/>
      <c r="JD29" s="148">
        <v>0</v>
      </c>
      <c r="JE29" s="148"/>
      <c r="JF29" s="148"/>
      <c r="JG29" s="148"/>
      <c r="JH29" s="148"/>
      <c r="JI29" s="298"/>
      <c r="JJ29" s="149"/>
      <c r="JK29" s="148"/>
      <c r="JL29" s="148"/>
      <c r="JM29" s="148"/>
      <c r="JN29" s="154"/>
      <c r="JO29" s="148">
        <v>0</v>
      </c>
      <c r="JP29" s="148"/>
      <c r="JQ29" s="148"/>
      <c r="JR29" s="148"/>
      <c r="JS29" s="148"/>
      <c r="JT29" s="298"/>
      <c r="JU29" s="149"/>
      <c r="JV29" s="148"/>
      <c r="JW29" s="148"/>
      <c r="JX29" s="148"/>
      <c r="JY29" s="159"/>
      <c r="JZ29" s="148">
        <v>0</v>
      </c>
      <c r="KA29" s="148"/>
      <c r="KB29" s="148"/>
      <c r="KC29" s="148"/>
      <c r="KD29" s="148"/>
      <c r="KE29" s="298"/>
      <c r="KF29" s="149"/>
      <c r="KG29" s="148"/>
      <c r="KH29" s="148"/>
      <c r="KI29" s="148"/>
      <c r="KJ29" s="154"/>
      <c r="KK29" s="148">
        <v>0</v>
      </c>
      <c r="KL29" s="148"/>
      <c r="KM29" s="148"/>
      <c r="KN29" s="148"/>
      <c r="KO29" s="148"/>
      <c r="KP29" s="298"/>
      <c r="KQ29" s="149"/>
      <c r="KR29" s="148"/>
      <c r="KS29" s="148"/>
      <c r="KT29" s="148"/>
      <c r="KU29" s="159"/>
      <c r="KV29" s="148">
        <v>0</v>
      </c>
      <c r="KW29" s="148"/>
      <c r="KX29" s="148"/>
      <c r="KY29" s="148"/>
      <c r="KZ29" s="148"/>
      <c r="LA29" s="298"/>
      <c r="LB29" s="149"/>
      <c r="LC29" s="148"/>
      <c r="LD29" s="148"/>
      <c r="LE29" s="148"/>
      <c r="LF29" s="148"/>
      <c r="LG29" s="148"/>
      <c r="LH29" s="158">
        <v>0</v>
      </c>
      <c r="LI29" s="148"/>
      <c r="LJ29" s="148"/>
      <c r="LK29" s="148"/>
      <c r="LL29" s="160"/>
      <c r="LM29" s="160"/>
      <c r="LN29" s="149"/>
      <c r="LO29" s="148"/>
      <c r="LP29" s="148"/>
      <c r="LQ29" s="148"/>
      <c r="LR29" s="154"/>
      <c r="LS29" s="148">
        <v>0</v>
      </c>
      <c r="LT29" s="148"/>
      <c r="LU29" s="148"/>
      <c r="LV29" s="148"/>
      <c r="LW29" s="160"/>
      <c r="LX29" s="160"/>
      <c r="LY29" s="149"/>
      <c r="LZ29" s="148"/>
      <c r="MA29" s="148"/>
      <c r="MB29" s="148"/>
      <c r="MC29" s="148"/>
      <c r="MD29" s="154"/>
      <c r="ME29" s="148">
        <v>0</v>
      </c>
      <c r="MF29" s="148"/>
      <c r="MG29" s="148"/>
      <c r="MH29" s="148"/>
      <c r="MI29" s="148"/>
      <c r="MJ29" s="298"/>
      <c r="MK29" s="149"/>
      <c r="ML29" s="280"/>
      <c r="MM29" s="281"/>
      <c r="MN29" s="281"/>
      <c r="MO29" s="282"/>
      <c r="MP29" s="328">
        <v>0</v>
      </c>
      <c r="MQ29" s="281"/>
      <c r="MR29" s="281"/>
      <c r="MS29" s="282"/>
      <c r="MT29" s="336"/>
      <c r="MU29" s="337"/>
      <c r="MV29" s="338"/>
    </row>
    <row r="30" spans="1:360" s="137" customFormat="1" ht="17.25" x14ac:dyDescent="0.25">
      <c r="A30" s="219">
        <v>42526</v>
      </c>
      <c r="B30" s="212" t="s">
        <v>141</v>
      </c>
      <c r="C30" s="220"/>
      <c r="D30" s="224">
        <v>1</v>
      </c>
      <c r="E30" s="213"/>
      <c r="F30" s="225"/>
      <c r="G30" s="229"/>
      <c r="H30" s="275">
        <v>0</v>
      </c>
      <c r="I30" s="214"/>
      <c r="J30" s="214"/>
      <c r="K30" s="323"/>
      <c r="L30" s="320" t="s">
        <v>53</v>
      </c>
      <c r="M30" s="215">
        <v>1</v>
      </c>
      <c r="N30" s="316"/>
      <c r="O30" s="214"/>
      <c r="P30" s="214"/>
      <c r="Q30" s="214"/>
      <c r="R30" s="214"/>
      <c r="S30" s="215"/>
      <c r="T30" s="283"/>
      <c r="U30" s="284"/>
      <c r="V30" s="284"/>
      <c r="W30" s="285"/>
      <c r="X30" s="148"/>
      <c r="Y30" s="148"/>
      <c r="Z30" s="147"/>
      <c r="AA30" s="148"/>
      <c r="AB30" s="148"/>
      <c r="AC30" s="154"/>
      <c r="AD30" s="148"/>
      <c r="AE30" s="149"/>
      <c r="AF30" s="148"/>
      <c r="AG30" s="148"/>
      <c r="AH30" s="148"/>
      <c r="AI30" s="154"/>
      <c r="AJ30" s="148"/>
      <c r="AK30" s="149"/>
      <c r="AL30" s="148"/>
      <c r="AM30" s="148"/>
      <c r="AN30" s="148"/>
      <c r="AO30" s="154"/>
      <c r="AP30" s="148"/>
      <c r="AQ30" s="149"/>
      <c r="AR30" s="283"/>
      <c r="AS30" s="284"/>
      <c r="AT30" s="284"/>
      <c r="AU30" s="285"/>
      <c r="AV30" s="344"/>
      <c r="AW30" s="341"/>
      <c r="AX30" s="283"/>
      <c r="AY30" s="284"/>
      <c r="AZ30" s="284"/>
      <c r="BA30" s="285"/>
      <c r="BB30" s="344"/>
      <c r="BC30" s="341"/>
      <c r="BD30" s="283"/>
      <c r="BE30" s="284"/>
      <c r="BF30" s="284"/>
      <c r="BG30" s="285"/>
      <c r="BH30" s="344"/>
      <c r="BI30" s="341"/>
      <c r="BJ30" s="283"/>
      <c r="BK30" s="284"/>
      <c r="BL30" s="284"/>
      <c r="BM30" s="347"/>
      <c r="BN30" s="350"/>
      <c r="BO30" s="341"/>
      <c r="BP30" s="283"/>
      <c r="BQ30" s="284"/>
      <c r="BR30" s="284"/>
      <c r="BS30" s="285"/>
      <c r="BT30" s="325">
        <v>0</v>
      </c>
      <c r="BU30" s="155"/>
      <c r="BV30" s="155"/>
      <c r="BW30" s="155"/>
      <c r="BX30" s="156"/>
      <c r="BY30" s="303"/>
      <c r="BZ30" s="149"/>
      <c r="CA30" s="147"/>
      <c r="CB30" s="148"/>
      <c r="CC30" s="148"/>
      <c r="CD30" s="154"/>
      <c r="CE30" s="303">
        <v>0</v>
      </c>
      <c r="CF30" s="155"/>
      <c r="CG30" s="155"/>
      <c r="CH30" s="155"/>
      <c r="CI30" s="155"/>
      <c r="CJ30" s="155"/>
      <c r="CK30" s="149"/>
      <c r="CL30" s="148"/>
      <c r="CM30" s="148"/>
      <c r="CN30" s="148"/>
      <c r="CO30" s="148"/>
      <c r="CP30" s="154"/>
      <c r="CQ30" s="303">
        <v>0</v>
      </c>
      <c r="CR30" s="155"/>
      <c r="CS30" s="155"/>
      <c r="CT30" s="155"/>
      <c r="CU30" s="155"/>
      <c r="CV30" s="155"/>
      <c r="CW30" s="149"/>
      <c r="CX30" s="148"/>
      <c r="CY30" s="148"/>
      <c r="CZ30" s="148"/>
      <c r="DA30" s="154"/>
      <c r="DB30" s="157">
        <v>0</v>
      </c>
      <c r="DC30" s="157"/>
      <c r="DD30" s="157"/>
      <c r="DE30" s="157"/>
      <c r="DF30" s="155"/>
      <c r="DG30" s="155"/>
      <c r="DH30" s="149"/>
      <c r="DI30" s="148"/>
      <c r="DJ30" s="148"/>
      <c r="DK30" s="148"/>
      <c r="DL30" s="148"/>
      <c r="DM30" s="154"/>
      <c r="DN30" s="157">
        <v>0</v>
      </c>
      <c r="DO30" s="157"/>
      <c r="DP30" s="157"/>
      <c r="DQ30" s="157"/>
      <c r="DR30" s="155"/>
      <c r="DS30" s="155"/>
      <c r="DT30" s="149"/>
      <c r="DU30" s="148"/>
      <c r="DV30" s="148"/>
      <c r="DW30" s="148"/>
      <c r="DX30" s="148"/>
      <c r="DY30" s="158">
        <v>0</v>
      </c>
      <c r="DZ30" s="148"/>
      <c r="EA30" s="148"/>
      <c r="EB30" s="148"/>
      <c r="EC30" s="148"/>
      <c r="ED30" s="298"/>
      <c r="EE30" s="149"/>
      <c r="EF30" s="148"/>
      <c r="EG30" s="148"/>
      <c r="EH30" s="148"/>
      <c r="EI30" s="148"/>
      <c r="EJ30" s="148"/>
      <c r="EK30" s="158">
        <v>0</v>
      </c>
      <c r="EL30" s="148"/>
      <c r="EM30" s="148"/>
      <c r="EN30" s="148"/>
      <c r="EO30" s="148"/>
      <c r="EP30" s="298"/>
      <c r="EQ30" s="149"/>
      <c r="ER30" s="148"/>
      <c r="ES30" s="148"/>
      <c r="ET30" s="148"/>
      <c r="EU30" s="148"/>
      <c r="EV30" s="154"/>
      <c r="EW30" s="148">
        <v>0</v>
      </c>
      <c r="EX30" s="148"/>
      <c r="EY30" s="148"/>
      <c r="EZ30" s="148"/>
      <c r="FA30" s="148"/>
      <c r="FB30" s="298"/>
      <c r="FC30" s="149"/>
      <c r="FD30" s="148"/>
      <c r="FE30" s="148"/>
      <c r="FF30" s="148"/>
      <c r="FG30" s="154"/>
      <c r="FH30" s="148">
        <v>0</v>
      </c>
      <c r="FI30" s="148"/>
      <c r="FJ30" s="148"/>
      <c r="FK30" s="148"/>
      <c r="FL30" s="148"/>
      <c r="FM30" s="298"/>
      <c r="FN30" s="149"/>
      <c r="FO30" s="148"/>
      <c r="FP30" s="148"/>
      <c r="FQ30" s="148"/>
      <c r="FR30" s="148"/>
      <c r="FS30" s="148">
        <v>0</v>
      </c>
      <c r="FT30" s="148"/>
      <c r="FU30" s="148"/>
      <c r="FV30" s="148"/>
      <c r="FW30" s="148"/>
      <c r="FX30" s="298"/>
      <c r="FY30" s="149"/>
      <c r="FZ30" s="148"/>
      <c r="GA30" s="148"/>
      <c r="GB30" s="148"/>
      <c r="GC30" s="154"/>
      <c r="GD30" s="148">
        <v>0</v>
      </c>
      <c r="GE30" s="148"/>
      <c r="GF30" s="148"/>
      <c r="GG30" s="148"/>
      <c r="GH30" s="148"/>
      <c r="GI30" s="298"/>
      <c r="GJ30" s="149"/>
      <c r="GK30" s="148"/>
      <c r="GL30" s="148"/>
      <c r="GM30" s="148"/>
      <c r="GN30" s="148"/>
      <c r="GO30" s="148">
        <v>0</v>
      </c>
      <c r="GP30" s="148"/>
      <c r="GQ30" s="148"/>
      <c r="GR30" s="148"/>
      <c r="GS30" s="148"/>
      <c r="GT30" s="298"/>
      <c r="GU30" s="149"/>
      <c r="GV30" s="148"/>
      <c r="GW30" s="148"/>
      <c r="GX30" s="148"/>
      <c r="GY30" s="154"/>
      <c r="GZ30" s="148">
        <v>0</v>
      </c>
      <c r="HA30" s="148"/>
      <c r="HB30" s="148"/>
      <c r="HC30" s="148"/>
      <c r="HD30" s="148"/>
      <c r="HE30" s="298"/>
      <c r="HF30" s="149"/>
      <c r="HG30" s="148"/>
      <c r="HH30" s="148"/>
      <c r="HI30" s="148"/>
      <c r="HJ30" s="148"/>
      <c r="HK30" s="154"/>
      <c r="HL30" s="148">
        <v>0</v>
      </c>
      <c r="HM30" s="148"/>
      <c r="HN30" s="148"/>
      <c r="HO30" s="148"/>
      <c r="HP30" s="148"/>
      <c r="HQ30" s="298"/>
      <c r="HR30" s="149"/>
      <c r="HS30" s="148"/>
      <c r="HT30" s="148"/>
      <c r="HU30" s="148"/>
      <c r="HV30" s="154"/>
      <c r="HW30" s="148">
        <v>0</v>
      </c>
      <c r="HX30" s="148"/>
      <c r="HY30" s="148"/>
      <c r="HZ30" s="148"/>
      <c r="IA30" s="148"/>
      <c r="IB30" s="298"/>
      <c r="IC30" s="149"/>
      <c r="ID30" s="148"/>
      <c r="IE30" s="148"/>
      <c r="IF30" s="148"/>
      <c r="IG30" s="148"/>
      <c r="IH30" s="148">
        <v>0</v>
      </c>
      <c r="II30" s="148"/>
      <c r="IJ30" s="148"/>
      <c r="IK30" s="148"/>
      <c r="IL30" s="148"/>
      <c r="IM30" s="298"/>
      <c r="IN30" s="149"/>
      <c r="IO30" s="148"/>
      <c r="IP30" s="148"/>
      <c r="IQ30" s="148"/>
      <c r="IR30" s="154"/>
      <c r="IS30" s="148">
        <v>0</v>
      </c>
      <c r="IT30" s="148"/>
      <c r="IU30" s="148"/>
      <c r="IV30" s="148"/>
      <c r="IW30" s="148"/>
      <c r="IX30" s="298"/>
      <c r="IY30" s="149"/>
      <c r="IZ30" s="148"/>
      <c r="JA30" s="148"/>
      <c r="JB30" s="148"/>
      <c r="JC30" s="154"/>
      <c r="JD30" s="148">
        <v>0</v>
      </c>
      <c r="JE30" s="148"/>
      <c r="JF30" s="148"/>
      <c r="JG30" s="148"/>
      <c r="JH30" s="148"/>
      <c r="JI30" s="298"/>
      <c r="JJ30" s="149"/>
      <c r="JK30" s="148"/>
      <c r="JL30" s="148"/>
      <c r="JM30" s="148"/>
      <c r="JN30" s="154"/>
      <c r="JO30" s="148">
        <v>0</v>
      </c>
      <c r="JP30" s="148"/>
      <c r="JQ30" s="148"/>
      <c r="JR30" s="148"/>
      <c r="JS30" s="148"/>
      <c r="JT30" s="298"/>
      <c r="JU30" s="149"/>
      <c r="JV30" s="148"/>
      <c r="JW30" s="148"/>
      <c r="JX30" s="148"/>
      <c r="JY30" s="154"/>
      <c r="JZ30" s="148">
        <v>0</v>
      </c>
      <c r="KA30" s="148"/>
      <c r="KB30" s="148"/>
      <c r="KC30" s="148"/>
      <c r="KD30" s="148"/>
      <c r="KE30" s="298"/>
      <c r="KF30" s="149"/>
      <c r="KG30" s="148"/>
      <c r="KH30" s="148"/>
      <c r="KI30" s="148"/>
      <c r="KJ30" s="154"/>
      <c r="KK30" s="148">
        <v>0</v>
      </c>
      <c r="KL30" s="148"/>
      <c r="KM30" s="148"/>
      <c r="KN30" s="148"/>
      <c r="KO30" s="148"/>
      <c r="KP30" s="298"/>
      <c r="KQ30" s="149"/>
      <c r="KR30" s="148"/>
      <c r="KS30" s="148"/>
      <c r="KT30" s="148"/>
      <c r="KU30" s="154"/>
      <c r="KV30" s="148">
        <v>0</v>
      </c>
      <c r="KW30" s="148"/>
      <c r="KX30" s="148"/>
      <c r="KY30" s="148"/>
      <c r="KZ30" s="148"/>
      <c r="LA30" s="298"/>
      <c r="LB30" s="149"/>
      <c r="LC30" s="148"/>
      <c r="LD30" s="148"/>
      <c r="LE30" s="148"/>
      <c r="LF30" s="148"/>
      <c r="LG30" s="148"/>
      <c r="LH30" s="158">
        <v>0</v>
      </c>
      <c r="LI30" s="148"/>
      <c r="LJ30" s="148"/>
      <c r="LK30" s="148"/>
      <c r="LL30" s="160"/>
      <c r="LM30" s="160"/>
      <c r="LN30" s="149"/>
      <c r="LO30" s="148"/>
      <c r="LP30" s="148"/>
      <c r="LQ30" s="148"/>
      <c r="LR30" s="154"/>
      <c r="LS30" s="148">
        <v>0</v>
      </c>
      <c r="LT30" s="148"/>
      <c r="LU30" s="148"/>
      <c r="LV30" s="148"/>
      <c r="LW30" s="160"/>
      <c r="LX30" s="160"/>
      <c r="LY30" s="149"/>
      <c r="LZ30" s="148"/>
      <c r="MA30" s="148"/>
      <c r="MB30" s="148"/>
      <c r="MC30" s="148"/>
      <c r="MD30" s="154"/>
      <c r="ME30" s="148">
        <v>0</v>
      </c>
      <c r="MF30" s="148"/>
      <c r="MG30" s="148"/>
      <c r="MH30" s="148"/>
      <c r="MI30" s="148"/>
      <c r="MJ30" s="298"/>
      <c r="MK30" s="149"/>
      <c r="ML30" s="283"/>
      <c r="MM30" s="284"/>
      <c r="MN30" s="284"/>
      <c r="MO30" s="285"/>
      <c r="MP30" s="329">
        <v>0</v>
      </c>
      <c r="MQ30" s="284"/>
      <c r="MR30" s="284"/>
      <c r="MS30" s="285"/>
      <c r="MT30" s="339"/>
      <c r="MU30" s="340"/>
      <c r="MV30" s="341"/>
    </row>
    <row r="31" spans="1:360" s="137" customFormat="1" x14ac:dyDescent="0.25">
      <c r="A31" s="219">
        <v>42526</v>
      </c>
      <c r="B31" s="363" t="s">
        <v>142</v>
      </c>
      <c r="C31" s="364"/>
      <c r="D31" s="224">
        <v>1</v>
      </c>
      <c r="E31" s="213"/>
      <c r="F31" s="225"/>
      <c r="G31" s="229"/>
      <c r="H31" s="275">
        <v>0</v>
      </c>
      <c r="I31" s="214"/>
      <c r="J31" s="214"/>
      <c r="K31" s="323"/>
      <c r="L31" s="320" t="s">
        <v>53</v>
      </c>
      <c r="M31" s="215">
        <v>1</v>
      </c>
      <c r="N31" s="316">
        <v>1</v>
      </c>
      <c r="O31" s="214"/>
      <c r="P31" s="214"/>
      <c r="Q31" s="214"/>
      <c r="R31" s="214">
        <v>1</v>
      </c>
      <c r="S31" s="215">
        <v>1</v>
      </c>
      <c r="T31" s="283"/>
      <c r="U31" s="284"/>
      <c r="V31" s="284"/>
      <c r="W31" s="285"/>
      <c r="X31" s="148"/>
      <c r="Y31" s="148"/>
      <c r="Z31" s="147"/>
      <c r="AA31" s="148"/>
      <c r="AB31" s="148"/>
      <c r="AC31" s="154"/>
      <c r="AD31" s="148"/>
      <c r="AE31" s="149"/>
      <c r="AF31" s="148"/>
      <c r="AG31" s="148"/>
      <c r="AH31" s="148"/>
      <c r="AI31" s="154"/>
      <c r="AJ31" s="148"/>
      <c r="AK31" s="149"/>
      <c r="AL31" s="148"/>
      <c r="AM31" s="148"/>
      <c r="AN31" s="148"/>
      <c r="AO31" s="154"/>
      <c r="AP31" s="148"/>
      <c r="AQ31" s="149"/>
      <c r="AR31" s="283"/>
      <c r="AS31" s="284"/>
      <c r="AT31" s="284"/>
      <c r="AU31" s="285"/>
      <c r="AV31" s="344"/>
      <c r="AW31" s="341"/>
      <c r="AX31" s="283"/>
      <c r="AY31" s="284"/>
      <c r="AZ31" s="284"/>
      <c r="BA31" s="285"/>
      <c r="BB31" s="344"/>
      <c r="BC31" s="341"/>
      <c r="BD31" s="283"/>
      <c r="BE31" s="284"/>
      <c r="BF31" s="284"/>
      <c r="BG31" s="285"/>
      <c r="BH31" s="344"/>
      <c r="BI31" s="341"/>
      <c r="BJ31" s="283"/>
      <c r="BK31" s="284"/>
      <c r="BL31" s="284"/>
      <c r="BM31" s="347"/>
      <c r="BN31" s="350"/>
      <c r="BO31" s="341"/>
      <c r="BP31" s="283"/>
      <c r="BQ31" s="284"/>
      <c r="BR31" s="284"/>
      <c r="BS31" s="285"/>
      <c r="BT31" s="325">
        <v>0</v>
      </c>
      <c r="BU31" s="155"/>
      <c r="BV31" s="155"/>
      <c r="BW31" s="155"/>
      <c r="BX31" s="156"/>
      <c r="BY31" s="303"/>
      <c r="BZ31" s="149"/>
      <c r="CA31" s="147"/>
      <c r="CB31" s="148"/>
      <c r="CC31" s="148"/>
      <c r="CD31" s="154"/>
      <c r="CE31" s="303">
        <v>0</v>
      </c>
      <c r="CF31" s="155"/>
      <c r="CG31" s="155"/>
      <c r="CH31" s="155"/>
      <c r="CI31" s="155"/>
      <c r="CJ31" s="155"/>
      <c r="CK31" s="149"/>
      <c r="CL31" s="148"/>
      <c r="CM31" s="148"/>
      <c r="CN31" s="148"/>
      <c r="CO31" s="148"/>
      <c r="CP31" s="154"/>
      <c r="CQ31" s="303">
        <v>0</v>
      </c>
      <c r="CR31" s="155"/>
      <c r="CS31" s="155"/>
      <c r="CT31" s="155"/>
      <c r="CU31" s="155"/>
      <c r="CV31" s="155"/>
      <c r="CW31" s="149"/>
      <c r="CX31" s="148"/>
      <c r="CY31" s="148"/>
      <c r="CZ31" s="148"/>
      <c r="DA31" s="154"/>
      <c r="DB31" s="157">
        <v>0</v>
      </c>
      <c r="DC31" s="157"/>
      <c r="DD31" s="157"/>
      <c r="DE31" s="157"/>
      <c r="DF31" s="155"/>
      <c r="DG31" s="155"/>
      <c r="DH31" s="149"/>
      <c r="DI31" s="148"/>
      <c r="DJ31" s="148"/>
      <c r="DK31" s="148"/>
      <c r="DL31" s="148"/>
      <c r="DM31" s="154"/>
      <c r="DN31" s="157">
        <v>0</v>
      </c>
      <c r="DO31" s="157"/>
      <c r="DP31" s="157"/>
      <c r="DQ31" s="157"/>
      <c r="DR31" s="155"/>
      <c r="DS31" s="155"/>
      <c r="DT31" s="149"/>
      <c r="DU31" s="148"/>
      <c r="DV31" s="148"/>
      <c r="DW31" s="148"/>
      <c r="DX31" s="148"/>
      <c r="DY31" s="158">
        <v>0</v>
      </c>
      <c r="DZ31" s="148"/>
      <c r="EA31" s="148"/>
      <c r="EB31" s="148"/>
      <c r="EC31" s="148"/>
      <c r="ED31" s="298"/>
      <c r="EE31" s="149"/>
      <c r="EF31" s="148"/>
      <c r="EG31" s="148"/>
      <c r="EH31" s="148"/>
      <c r="EI31" s="148"/>
      <c r="EJ31" s="148"/>
      <c r="EK31" s="158">
        <v>0</v>
      </c>
      <c r="EL31" s="148"/>
      <c r="EM31" s="148"/>
      <c r="EN31" s="148"/>
      <c r="EO31" s="148"/>
      <c r="EP31" s="298"/>
      <c r="EQ31" s="149"/>
      <c r="ER31" s="148"/>
      <c r="ES31" s="148"/>
      <c r="ET31" s="148"/>
      <c r="EU31" s="148"/>
      <c r="EV31" s="154"/>
      <c r="EW31" s="148">
        <v>0</v>
      </c>
      <c r="EX31" s="148"/>
      <c r="EY31" s="148"/>
      <c r="EZ31" s="148"/>
      <c r="FA31" s="148"/>
      <c r="FB31" s="298"/>
      <c r="FC31" s="149"/>
      <c r="FD31" s="148"/>
      <c r="FE31" s="148"/>
      <c r="FF31" s="148"/>
      <c r="FG31" s="154"/>
      <c r="FH31" s="148">
        <v>0</v>
      </c>
      <c r="FI31" s="148"/>
      <c r="FJ31" s="148"/>
      <c r="FK31" s="148"/>
      <c r="FL31" s="148"/>
      <c r="FM31" s="298"/>
      <c r="FN31" s="149"/>
      <c r="FO31" s="148"/>
      <c r="FP31" s="148"/>
      <c r="FQ31" s="148"/>
      <c r="FR31" s="148"/>
      <c r="FS31" s="148">
        <v>0</v>
      </c>
      <c r="FT31" s="148"/>
      <c r="FU31" s="148"/>
      <c r="FV31" s="148"/>
      <c r="FW31" s="148"/>
      <c r="FX31" s="298"/>
      <c r="FY31" s="149"/>
      <c r="FZ31" s="148"/>
      <c r="GA31" s="148"/>
      <c r="GB31" s="148"/>
      <c r="GC31" s="154"/>
      <c r="GD31" s="148">
        <v>0</v>
      </c>
      <c r="GE31" s="148"/>
      <c r="GF31" s="148"/>
      <c r="GG31" s="148"/>
      <c r="GH31" s="148"/>
      <c r="GI31" s="298"/>
      <c r="GJ31" s="149"/>
      <c r="GK31" s="148"/>
      <c r="GL31" s="148"/>
      <c r="GM31" s="148"/>
      <c r="GN31" s="148"/>
      <c r="GO31" s="148">
        <v>0</v>
      </c>
      <c r="GP31" s="148"/>
      <c r="GQ31" s="148"/>
      <c r="GR31" s="148"/>
      <c r="GS31" s="148"/>
      <c r="GT31" s="298"/>
      <c r="GU31" s="149"/>
      <c r="GV31" s="148"/>
      <c r="GW31" s="148"/>
      <c r="GX31" s="148"/>
      <c r="GY31" s="154"/>
      <c r="GZ31" s="148">
        <v>0</v>
      </c>
      <c r="HA31" s="148"/>
      <c r="HB31" s="148"/>
      <c r="HC31" s="148"/>
      <c r="HD31" s="148"/>
      <c r="HE31" s="298"/>
      <c r="HF31" s="149"/>
      <c r="HG31" s="148"/>
      <c r="HH31" s="148"/>
      <c r="HI31" s="148"/>
      <c r="HJ31" s="148"/>
      <c r="HK31" s="154"/>
      <c r="HL31" s="148">
        <v>0</v>
      </c>
      <c r="HM31" s="148"/>
      <c r="HN31" s="148"/>
      <c r="HO31" s="148"/>
      <c r="HP31" s="148"/>
      <c r="HQ31" s="298"/>
      <c r="HR31" s="149"/>
      <c r="HS31" s="148"/>
      <c r="HT31" s="148"/>
      <c r="HU31" s="148"/>
      <c r="HV31" s="154"/>
      <c r="HW31" s="148">
        <v>0</v>
      </c>
      <c r="HX31" s="148"/>
      <c r="HY31" s="148"/>
      <c r="HZ31" s="148"/>
      <c r="IA31" s="148"/>
      <c r="IB31" s="298"/>
      <c r="IC31" s="149"/>
      <c r="ID31" s="148"/>
      <c r="IE31" s="148"/>
      <c r="IF31" s="148"/>
      <c r="IG31" s="148"/>
      <c r="IH31" s="148">
        <v>0</v>
      </c>
      <c r="II31" s="148"/>
      <c r="IJ31" s="148"/>
      <c r="IK31" s="148"/>
      <c r="IL31" s="148"/>
      <c r="IM31" s="298"/>
      <c r="IN31" s="149"/>
      <c r="IO31" s="148"/>
      <c r="IP31" s="148"/>
      <c r="IQ31" s="148"/>
      <c r="IR31" s="154"/>
      <c r="IS31" s="148">
        <v>0</v>
      </c>
      <c r="IT31" s="148"/>
      <c r="IU31" s="148"/>
      <c r="IV31" s="148"/>
      <c r="IW31" s="148"/>
      <c r="IX31" s="298"/>
      <c r="IY31" s="149"/>
      <c r="IZ31" s="148"/>
      <c r="JA31" s="148"/>
      <c r="JB31" s="148"/>
      <c r="JC31" s="154"/>
      <c r="JD31" s="148">
        <v>0</v>
      </c>
      <c r="JE31" s="148"/>
      <c r="JF31" s="148"/>
      <c r="JG31" s="148"/>
      <c r="JH31" s="148"/>
      <c r="JI31" s="298"/>
      <c r="JJ31" s="149"/>
      <c r="JK31" s="148"/>
      <c r="JL31" s="148"/>
      <c r="JM31" s="148"/>
      <c r="JN31" s="154"/>
      <c r="JO31" s="148">
        <v>0</v>
      </c>
      <c r="JP31" s="148"/>
      <c r="JQ31" s="148"/>
      <c r="JR31" s="148"/>
      <c r="JS31" s="148"/>
      <c r="JT31" s="298"/>
      <c r="JU31" s="149"/>
      <c r="JV31" s="148"/>
      <c r="JW31" s="148"/>
      <c r="JX31" s="148"/>
      <c r="JY31" s="154"/>
      <c r="JZ31" s="148">
        <v>0</v>
      </c>
      <c r="KA31" s="148"/>
      <c r="KB31" s="148"/>
      <c r="KC31" s="148"/>
      <c r="KD31" s="148"/>
      <c r="KE31" s="298"/>
      <c r="KF31" s="149"/>
      <c r="KG31" s="148"/>
      <c r="KH31" s="148"/>
      <c r="KI31" s="148"/>
      <c r="KJ31" s="154"/>
      <c r="KK31" s="148">
        <v>0</v>
      </c>
      <c r="KL31" s="148"/>
      <c r="KM31" s="148"/>
      <c r="KN31" s="148"/>
      <c r="KO31" s="148"/>
      <c r="KP31" s="298"/>
      <c r="KQ31" s="149"/>
      <c r="KR31" s="148"/>
      <c r="KS31" s="148"/>
      <c r="KT31" s="148"/>
      <c r="KU31" s="154"/>
      <c r="KV31" s="148">
        <v>0</v>
      </c>
      <c r="KW31" s="148"/>
      <c r="KX31" s="148"/>
      <c r="KY31" s="148"/>
      <c r="KZ31" s="148"/>
      <c r="LA31" s="298"/>
      <c r="LB31" s="149"/>
      <c r="LC31" s="148"/>
      <c r="LD31" s="148"/>
      <c r="LE31" s="148"/>
      <c r="LF31" s="148"/>
      <c r="LG31" s="148"/>
      <c r="LH31" s="158">
        <v>0</v>
      </c>
      <c r="LI31" s="148"/>
      <c r="LJ31" s="148"/>
      <c r="LK31" s="148"/>
      <c r="LL31" s="160"/>
      <c r="LM31" s="160"/>
      <c r="LN31" s="149"/>
      <c r="LO31" s="148"/>
      <c r="LP31" s="148"/>
      <c r="LQ31" s="148"/>
      <c r="LR31" s="154"/>
      <c r="LS31" s="148">
        <v>0</v>
      </c>
      <c r="LT31" s="148"/>
      <c r="LU31" s="148"/>
      <c r="LV31" s="148"/>
      <c r="LW31" s="160"/>
      <c r="LX31" s="160"/>
      <c r="LY31" s="149"/>
      <c r="LZ31" s="148"/>
      <c r="MA31" s="148"/>
      <c r="MB31" s="148"/>
      <c r="MC31" s="148"/>
      <c r="MD31" s="154"/>
      <c r="ME31" s="148">
        <v>0</v>
      </c>
      <c r="MF31" s="148"/>
      <c r="MG31" s="148"/>
      <c r="MH31" s="148"/>
      <c r="MI31" s="148"/>
      <c r="MJ31" s="298"/>
      <c r="MK31" s="149"/>
      <c r="ML31" s="283"/>
      <c r="MM31" s="284"/>
      <c r="MN31" s="284"/>
      <c r="MO31" s="285"/>
      <c r="MP31" s="329">
        <v>0</v>
      </c>
      <c r="MQ31" s="284"/>
      <c r="MR31" s="284"/>
      <c r="MS31" s="285"/>
      <c r="MT31" s="339"/>
      <c r="MU31" s="340"/>
      <c r="MV31" s="341"/>
    </row>
    <row r="32" spans="1:360" s="137" customFormat="1" x14ac:dyDescent="0.25">
      <c r="A32" s="219">
        <v>42526</v>
      </c>
      <c r="B32" s="363" t="s">
        <v>143</v>
      </c>
      <c r="C32" s="364"/>
      <c r="D32" s="224"/>
      <c r="E32" s="213"/>
      <c r="F32" s="225"/>
      <c r="G32" s="229">
        <v>1</v>
      </c>
      <c r="H32" s="275">
        <v>1</v>
      </c>
      <c r="I32" s="214"/>
      <c r="J32" s="214"/>
      <c r="K32" s="323"/>
      <c r="L32" s="320" t="s">
        <v>52</v>
      </c>
      <c r="M32" s="215">
        <v>1</v>
      </c>
      <c r="N32" s="316"/>
      <c r="O32" s="214"/>
      <c r="P32" s="214"/>
      <c r="Q32" s="214"/>
      <c r="R32" s="214"/>
      <c r="S32" s="215"/>
      <c r="T32" s="283"/>
      <c r="U32" s="284"/>
      <c r="V32" s="284"/>
      <c r="W32" s="285"/>
      <c r="X32" s="148"/>
      <c r="Y32" s="148"/>
      <c r="Z32" s="147"/>
      <c r="AA32" s="148"/>
      <c r="AB32" s="148"/>
      <c r="AC32" s="154"/>
      <c r="AD32" s="148"/>
      <c r="AE32" s="149"/>
      <c r="AF32" s="148"/>
      <c r="AG32" s="148"/>
      <c r="AH32" s="148"/>
      <c r="AI32" s="154"/>
      <c r="AJ32" s="148"/>
      <c r="AK32" s="149"/>
      <c r="AL32" s="148"/>
      <c r="AM32" s="148"/>
      <c r="AN32" s="148"/>
      <c r="AO32" s="154"/>
      <c r="AP32" s="148"/>
      <c r="AQ32" s="149"/>
      <c r="AR32" s="283"/>
      <c r="AS32" s="284"/>
      <c r="AT32" s="284"/>
      <c r="AU32" s="285"/>
      <c r="AV32" s="344"/>
      <c r="AW32" s="341"/>
      <c r="AX32" s="283"/>
      <c r="AY32" s="284"/>
      <c r="AZ32" s="284"/>
      <c r="BA32" s="285"/>
      <c r="BB32" s="344"/>
      <c r="BC32" s="341"/>
      <c r="BD32" s="283"/>
      <c r="BE32" s="284"/>
      <c r="BF32" s="284"/>
      <c r="BG32" s="285"/>
      <c r="BH32" s="344"/>
      <c r="BI32" s="341"/>
      <c r="BJ32" s="283"/>
      <c r="BK32" s="284"/>
      <c r="BL32" s="284"/>
      <c r="BM32" s="347"/>
      <c r="BN32" s="350"/>
      <c r="BO32" s="341"/>
      <c r="BP32" s="283"/>
      <c r="BQ32" s="284"/>
      <c r="BR32" s="284"/>
      <c r="BS32" s="285"/>
      <c r="BT32" s="325">
        <v>1</v>
      </c>
      <c r="BU32" s="155"/>
      <c r="BV32" s="155"/>
      <c r="BW32" s="155"/>
      <c r="BX32" s="156"/>
      <c r="BY32" s="303"/>
      <c r="BZ32" s="149"/>
      <c r="CA32" s="147"/>
      <c r="CB32" s="148"/>
      <c r="CC32" s="148"/>
      <c r="CD32" s="154"/>
      <c r="CE32" s="303">
        <v>1</v>
      </c>
      <c r="CF32" s="155"/>
      <c r="CG32" s="155"/>
      <c r="CH32" s="155"/>
      <c r="CI32" s="155"/>
      <c r="CJ32" s="155"/>
      <c r="CK32" s="149"/>
      <c r="CL32" s="148"/>
      <c r="CM32" s="148"/>
      <c r="CN32" s="148"/>
      <c r="CO32" s="148"/>
      <c r="CP32" s="154"/>
      <c r="CQ32" s="303">
        <v>1</v>
      </c>
      <c r="CR32" s="155"/>
      <c r="CS32" s="155"/>
      <c r="CT32" s="155"/>
      <c r="CU32" s="155"/>
      <c r="CV32" s="155"/>
      <c r="CW32" s="149"/>
      <c r="CX32" s="148"/>
      <c r="CY32" s="148"/>
      <c r="CZ32" s="148"/>
      <c r="DA32" s="154"/>
      <c r="DB32" s="157">
        <v>1</v>
      </c>
      <c r="DC32" s="157"/>
      <c r="DD32" s="157"/>
      <c r="DE32" s="157"/>
      <c r="DF32" s="155"/>
      <c r="DG32" s="155"/>
      <c r="DH32" s="149"/>
      <c r="DI32" s="148"/>
      <c r="DJ32" s="148"/>
      <c r="DK32" s="148"/>
      <c r="DL32" s="148"/>
      <c r="DM32" s="154"/>
      <c r="DN32" s="157">
        <v>1</v>
      </c>
      <c r="DO32" s="157"/>
      <c r="DP32" s="157"/>
      <c r="DQ32" s="157"/>
      <c r="DR32" s="155"/>
      <c r="DS32" s="155"/>
      <c r="DT32" s="149"/>
      <c r="DU32" s="148"/>
      <c r="DV32" s="148"/>
      <c r="DW32" s="148"/>
      <c r="DX32" s="148"/>
      <c r="DY32" s="158">
        <v>0</v>
      </c>
      <c r="DZ32" s="148"/>
      <c r="EA32" s="148"/>
      <c r="EB32" s="148"/>
      <c r="EC32" s="148"/>
      <c r="ED32" s="298"/>
      <c r="EE32" s="149"/>
      <c r="EF32" s="148"/>
      <c r="EG32" s="148"/>
      <c r="EH32" s="148"/>
      <c r="EI32" s="148"/>
      <c r="EJ32" s="148"/>
      <c r="EK32" s="158">
        <v>1</v>
      </c>
      <c r="EL32" s="148"/>
      <c r="EM32" s="148"/>
      <c r="EN32" s="148"/>
      <c r="EO32" s="148"/>
      <c r="EP32" s="298"/>
      <c r="EQ32" s="149"/>
      <c r="ER32" s="148"/>
      <c r="ES32" s="148"/>
      <c r="ET32" s="148"/>
      <c r="EU32" s="148"/>
      <c r="EV32" s="154"/>
      <c r="EW32" s="148">
        <v>1</v>
      </c>
      <c r="EX32" s="148"/>
      <c r="EY32" s="148"/>
      <c r="EZ32" s="148"/>
      <c r="FA32" s="148"/>
      <c r="FB32" s="298"/>
      <c r="FC32" s="149"/>
      <c r="FD32" s="148"/>
      <c r="FE32" s="148"/>
      <c r="FF32" s="148"/>
      <c r="FG32" s="154"/>
      <c r="FH32" s="148">
        <v>1</v>
      </c>
      <c r="FI32" s="148"/>
      <c r="FJ32" s="148"/>
      <c r="FK32" s="148"/>
      <c r="FL32" s="148"/>
      <c r="FM32" s="298"/>
      <c r="FN32" s="149"/>
      <c r="FO32" s="148"/>
      <c r="FP32" s="148"/>
      <c r="FQ32" s="148"/>
      <c r="FR32" s="148"/>
      <c r="FS32" s="148">
        <v>1</v>
      </c>
      <c r="FT32" s="148"/>
      <c r="FU32" s="148"/>
      <c r="FV32" s="148"/>
      <c r="FW32" s="148"/>
      <c r="FX32" s="298"/>
      <c r="FY32" s="149"/>
      <c r="FZ32" s="148"/>
      <c r="GA32" s="148"/>
      <c r="GB32" s="148"/>
      <c r="GC32" s="154"/>
      <c r="GD32" s="148">
        <v>1</v>
      </c>
      <c r="GE32" s="148"/>
      <c r="GF32" s="148"/>
      <c r="GG32" s="148"/>
      <c r="GH32" s="148"/>
      <c r="GI32" s="298"/>
      <c r="GJ32" s="149"/>
      <c r="GK32" s="148"/>
      <c r="GL32" s="148"/>
      <c r="GM32" s="148"/>
      <c r="GN32" s="148"/>
      <c r="GO32" s="148">
        <v>1</v>
      </c>
      <c r="GP32" s="148"/>
      <c r="GQ32" s="148"/>
      <c r="GR32" s="148"/>
      <c r="GS32" s="148"/>
      <c r="GT32" s="298"/>
      <c r="GU32" s="149"/>
      <c r="GV32" s="148"/>
      <c r="GW32" s="148"/>
      <c r="GX32" s="148"/>
      <c r="GY32" s="154"/>
      <c r="GZ32" s="148">
        <v>1</v>
      </c>
      <c r="HA32" s="148"/>
      <c r="HB32" s="148"/>
      <c r="HC32" s="148"/>
      <c r="HD32" s="148"/>
      <c r="HE32" s="298"/>
      <c r="HF32" s="149"/>
      <c r="HG32" s="148"/>
      <c r="HH32" s="148"/>
      <c r="HI32" s="148"/>
      <c r="HJ32" s="148"/>
      <c r="HK32" s="154"/>
      <c r="HL32" s="148">
        <v>1</v>
      </c>
      <c r="HM32" s="148"/>
      <c r="HN32" s="148"/>
      <c r="HO32" s="148"/>
      <c r="HP32" s="148"/>
      <c r="HQ32" s="298"/>
      <c r="HR32" s="149"/>
      <c r="HS32" s="148"/>
      <c r="HT32" s="148"/>
      <c r="HU32" s="148"/>
      <c r="HV32" s="154"/>
      <c r="HW32" s="148">
        <v>0</v>
      </c>
      <c r="HX32" s="148"/>
      <c r="HY32" s="148"/>
      <c r="HZ32" s="148"/>
      <c r="IA32" s="148"/>
      <c r="IB32" s="298"/>
      <c r="IC32" s="149"/>
      <c r="ID32" s="148"/>
      <c r="IE32" s="148"/>
      <c r="IF32" s="148"/>
      <c r="IG32" s="148"/>
      <c r="IH32" s="148">
        <v>0</v>
      </c>
      <c r="II32" s="148"/>
      <c r="IJ32" s="148"/>
      <c r="IK32" s="148"/>
      <c r="IL32" s="148"/>
      <c r="IM32" s="298"/>
      <c r="IN32" s="149"/>
      <c r="IO32" s="148"/>
      <c r="IP32" s="148"/>
      <c r="IQ32" s="148"/>
      <c r="IR32" s="154"/>
      <c r="IS32" s="148">
        <v>1</v>
      </c>
      <c r="IT32" s="148"/>
      <c r="IU32" s="148"/>
      <c r="IV32" s="148"/>
      <c r="IW32" s="148"/>
      <c r="IX32" s="298"/>
      <c r="IY32" s="149"/>
      <c r="IZ32" s="148"/>
      <c r="JA32" s="148"/>
      <c r="JB32" s="148"/>
      <c r="JC32" s="154"/>
      <c r="JD32" s="148">
        <v>1</v>
      </c>
      <c r="JE32" s="148"/>
      <c r="JF32" s="148"/>
      <c r="JG32" s="148"/>
      <c r="JH32" s="148"/>
      <c r="JI32" s="298"/>
      <c r="JJ32" s="149"/>
      <c r="JK32" s="148"/>
      <c r="JL32" s="148"/>
      <c r="JM32" s="148"/>
      <c r="JN32" s="154"/>
      <c r="JO32" s="148">
        <v>1</v>
      </c>
      <c r="JP32" s="148"/>
      <c r="JQ32" s="148"/>
      <c r="JR32" s="148"/>
      <c r="JS32" s="148"/>
      <c r="JT32" s="298"/>
      <c r="JU32" s="149"/>
      <c r="JV32" s="148"/>
      <c r="JW32" s="148"/>
      <c r="JX32" s="148"/>
      <c r="JY32" s="154"/>
      <c r="JZ32" s="148">
        <v>1</v>
      </c>
      <c r="KA32" s="148"/>
      <c r="KB32" s="148"/>
      <c r="KC32" s="148"/>
      <c r="KD32" s="148"/>
      <c r="KE32" s="298"/>
      <c r="KF32" s="149"/>
      <c r="KG32" s="148"/>
      <c r="KH32" s="148"/>
      <c r="KI32" s="148"/>
      <c r="KJ32" s="154"/>
      <c r="KK32" s="148">
        <v>1</v>
      </c>
      <c r="KL32" s="148"/>
      <c r="KM32" s="148"/>
      <c r="KN32" s="148"/>
      <c r="KO32" s="148"/>
      <c r="KP32" s="298"/>
      <c r="KQ32" s="149"/>
      <c r="KR32" s="148"/>
      <c r="KS32" s="148"/>
      <c r="KT32" s="148"/>
      <c r="KU32" s="154"/>
      <c r="KV32" s="148">
        <v>1</v>
      </c>
      <c r="KW32" s="148"/>
      <c r="KX32" s="148"/>
      <c r="KY32" s="148"/>
      <c r="KZ32" s="148"/>
      <c r="LA32" s="298"/>
      <c r="LB32" s="149"/>
      <c r="LC32" s="148"/>
      <c r="LD32" s="148"/>
      <c r="LE32" s="148"/>
      <c r="LF32" s="148"/>
      <c r="LG32" s="148"/>
      <c r="LH32" s="158">
        <v>1</v>
      </c>
      <c r="LI32" s="148"/>
      <c r="LJ32" s="148"/>
      <c r="LK32" s="148"/>
      <c r="LL32" s="160"/>
      <c r="LM32" s="160"/>
      <c r="LN32" s="149"/>
      <c r="LO32" s="148"/>
      <c r="LP32" s="148"/>
      <c r="LQ32" s="148"/>
      <c r="LR32" s="154"/>
      <c r="LS32" s="148">
        <v>1</v>
      </c>
      <c r="LT32" s="148"/>
      <c r="LU32" s="148"/>
      <c r="LV32" s="148"/>
      <c r="LW32" s="160"/>
      <c r="LX32" s="160"/>
      <c r="LY32" s="149"/>
      <c r="LZ32" s="148"/>
      <c r="MA32" s="148"/>
      <c r="MB32" s="148"/>
      <c r="MC32" s="148"/>
      <c r="MD32" s="154"/>
      <c r="ME32" s="148">
        <v>1</v>
      </c>
      <c r="MF32" s="148"/>
      <c r="MG32" s="148"/>
      <c r="MH32" s="148"/>
      <c r="MI32" s="148"/>
      <c r="MJ32" s="298"/>
      <c r="MK32" s="149"/>
      <c r="ML32" s="283"/>
      <c r="MM32" s="284"/>
      <c r="MN32" s="284"/>
      <c r="MO32" s="285"/>
      <c r="MP32" s="329">
        <v>1</v>
      </c>
      <c r="MQ32" s="284"/>
      <c r="MR32" s="284"/>
      <c r="MS32" s="285"/>
      <c r="MT32" s="339"/>
      <c r="MU32" s="340"/>
      <c r="MV32" s="341"/>
    </row>
    <row r="33" spans="1:360" s="137" customFormat="1" x14ac:dyDescent="0.25">
      <c r="A33" s="219">
        <v>42526</v>
      </c>
      <c r="B33" s="363" t="s">
        <v>144</v>
      </c>
      <c r="C33" s="364"/>
      <c r="D33" s="224"/>
      <c r="E33" s="213"/>
      <c r="F33" s="225"/>
      <c r="G33" s="229">
        <v>1</v>
      </c>
      <c r="H33" s="275">
        <v>1</v>
      </c>
      <c r="I33" s="214"/>
      <c r="J33" s="214"/>
      <c r="K33" s="323"/>
      <c r="L33" s="320" t="s">
        <v>52</v>
      </c>
      <c r="M33" s="215">
        <v>1</v>
      </c>
      <c r="N33" s="316"/>
      <c r="O33" s="214"/>
      <c r="P33" s="214"/>
      <c r="Q33" s="214"/>
      <c r="R33" s="214"/>
      <c r="S33" s="215"/>
      <c r="T33" s="283"/>
      <c r="U33" s="284"/>
      <c r="V33" s="284"/>
      <c r="W33" s="285"/>
      <c r="X33" s="148"/>
      <c r="Y33" s="148"/>
      <c r="Z33" s="147"/>
      <c r="AA33" s="148"/>
      <c r="AB33" s="148"/>
      <c r="AC33" s="154"/>
      <c r="AD33" s="148"/>
      <c r="AE33" s="149"/>
      <c r="AF33" s="148"/>
      <c r="AG33" s="148"/>
      <c r="AH33" s="148"/>
      <c r="AI33" s="154"/>
      <c r="AJ33" s="148"/>
      <c r="AK33" s="149"/>
      <c r="AL33" s="148"/>
      <c r="AM33" s="148"/>
      <c r="AN33" s="148"/>
      <c r="AO33" s="154"/>
      <c r="AP33" s="148"/>
      <c r="AQ33" s="149"/>
      <c r="AR33" s="283"/>
      <c r="AS33" s="284"/>
      <c r="AT33" s="284"/>
      <c r="AU33" s="285"/>
      <c r="AV33" s="344"/>
      <c r="AW33" s="341"/>
      <c r="AX33" s="283"/>
      <c r="AY33" s="284"/>
      <c r="AZ33" s="284"/>
      <c r="BA33" s="285"/>
      <c r="BB33" s="344"/>
      <c r="BC33" s="341"/>
      <c r="BD33" s="283"/>
      <c r="BE33" s="284"/>
      <c r="BF33" s="284"/>
      <c r="BG33" s="285"/>
      <c r="BH33" s="344"/>
      <c r="BI33" s="341"/>
      <c r="BJ33" s="283"/>
      <c r="BK33" s="284"/>
      <c r="BL33" s="284"/>
      <c r="BM33" s="347"/>
      <c r="BN33" s="350"/>
      <c r="BO33" s="341"/>
      <c r="BP33" s="283"/>
      <c r="BQ33" s="284"/>
      <c r="BR33" s="284"/>
      <c r="BS33" s="285"/>
      <c r="BT33" s="325">
        <v>1</v>
      </c>
      <c r="BU33" s="155"/>
      <c r="BV33" s="155"/>
      <c r="BW33" s="155"/>
      <c r="BX33" s="156"/>
      <c r="BY33" s="303"/>
      <c r="BZ33" s="149"/>
      <c r="CA33" s="147"/>
      <c r="CB33" s="148"/>
      <c r="CC33" s="148"/>
      <c r="CD33" s="154"/>
      <c r="CE33" s="303">
        <v>1</v>
      </c>
      <c r="CF33" s="155"/>
      <c r="CG33" s="155"/>
      <c r="CH33" s="155"/>
      <c r="CI33" s="155"/>
      <c r="CJ33" s="155"/>
      <c r="CK33" s="149"/>
      <c r="CL33" s="148"/>
      <c r="CM33" s="148"/>
      <c r="CN33" s="148"/>
      <c r="CO33" s="148"/>
      <c r="CP33" s="154"/>
      <c r="CQ33" s="303">
        <v>1</v>
      </c>
      <c r="CR33" s="155"/>
      <c r="CS33" s="155"/>
      <c r="CT33" s="155"/>
      <c r="CU33" s="155"/>
      <c r="CV33" s="155"/>
      <c r="CW33" s="149"/>
      <c r="CX33" s="148"/>
      <c r="CY33" s="148"/>
      <c r="CZ33" s="148"/>
      <c r="DA33" s="154"/>
      <c r="DB33" s="157">
        <v>1</v>
      </c>
      <c r="DC33" s="157"/>
      <c r="DD33" s="157"/>
      <c r="DE33" s="157"/>
      <c r="DF33" s="155"/>
      <c r="DG33" s="155"/>
      <c r="DH33" s="149"/>
      <c r="DI33" s="148"/>
      <c r="DJ33" s="148"/>
      <c r="DK33" s="148"/>
      <c r="DL33" s="148"/>
      <c r="DM33" s="154"/>
      <c r="DN33" s="157">
        <v>1</v>
      </c>
      <c r="DO33" s="157"/>
      <c r="DP33" s="157"/>
      <c r="DQ33" s="157"/>
      <c r="DR33" s="155"/>
      <c r="DS33" s="155"/>
      <c r="DT33" s="149"/>
      <c r="DU33" s="148"/>
      <c r="DV33" s="148"/>
      <c r="DW33" s="148"/>
      <c r="DX33" s="148"/>
      <c r="DY33" s="158">
        <v>1</v>
      </c>
      <c r="DZ33" s="148"/>
      <c r="EA33" s="148"/>
      <c r="EB33" s="148"/>
      <c r="EC33" s="148"/>
      <c r="ED33" s="298"/>
      <c r="EE33" s="149"/>
      <c r="EF33" s="148"/>
      <c r="EG33" s="148"/>
      <c r="EH33" s="148"/>
      <c r="EI33" s="148"/>
      <c r="EJ33" s="148"/>
      <c r="EK33" s="158">
        <v>1</v>
      </c>
      <c r="EL33" s="148"/>
      <c r="EM33" s="148"/>
      <c r="EN33" s="148"/>
      <c r="EO33" s="148"/>
      <c r="EP33" s="298"/>
      <c r="EQ33" s="149"/>
      <c r="ER33" s="148"/>
      <c r="ES33" s="148"/>
      <c r="ET33" s="148"/>
      <c r="EU33" s="148"/>
      <c r="EV33" s="154"/>
      <c r="EW33" s="148">
        <v>1</v>
      </c>
      <c r="EX33" s="148"/>
      <c r="EY33" s="148"/>
      <c r="EZ33" s="148"/>
      <c r="FA33" s="148"/>
      <c r="FB33" s="298"/>
      <c r="FC33" s="149"/>
      <c r="FD33" s="148"/>
      <c r="FE33" s="148"/>
      <c r="FF33" s="148"/>
      <c r="FG33" s="154"/>
      <c r="FH33" s="148">
        <v>1</v>
      </c>
      <c r="FI33" s="148"/>
      <c r="FJ33" s="148"/>
      <c r="FK33" s="148"/>
      <c r="FL33" s="148"/>
      <c r="FM33" s="298"/>
      <c r="FN33" s="149"/>
      <c r="FO33" s="148"/>
      <c r="FP33" s="148"/>
      <c r="FQ33" s="148"/>
      <c r="FR33" s="148"/>
      <c r="FS33" s="148">
        <v>1</v>
      </c>
      <c r="FT33" s="148"/>
      <c r="FU33" s="148"/>
      <c r="FV33" s="148"/>
      <c r="FW33" s="148"/>
      <c r="FX33" s="298"/>
      <c r="FY33" s="149"/>
      <c r="FZ33" s="148"/>
      <c r="GA33" s="148"/>
      <c r="GB33" s="148"/>
      <c r="GC33" s="154"/>
      <c r="GD33" s="148">
        <v>1</v>
      </c>
      <c r="GE33" s="148"/>
      <c r="GF33" s="148"/>
      <c r="GG33" s="148"/>
      <c r="GH33" s="148"/>
      <c r="GI33" s="298"/>
      <c r="GJ33" s="149"/>
      <c r="GK33" s="148"/>
      <c r="GL33" s="148"/>
      <c r="GM33" s="148"/>
      <c r="GN33" s="148"/>
      <c r="GO33" s="148">
        <v>1</v>
      </c>
      <c r="GP33" s="148"/>
      <c r="GQ33" s="148"/>
      <c r="GR33" s="148"/>
      <c r="GS33" s="148"/>
      <c r="GT33" s="298"/>
      <c r="GU33" s="149"/>
      <c r="GV33" s="148"/>
      <c r="GW33" s="148"/>
      <c r="GX33" s="148"/>
      <c r="GY33" s="154"/>
      <c r="GZ33" s="148">
        <v>1</v>
      </c>
      <c r="HA33" s="148"/>
      <c r="HB33" s="148"/>
      <c r="HC33" s="148"/>
      <c r="HD33" s="148"/>
      <c r="HE33" s="298"/>
      <c r="HF33" s="149"/>
      <c r="HG33" s="148"/>
      <c r="HH33" s="148"/>
      <c r="HI33" s="148"/>
      <c r="HJ33" s="148"/>
      <c r="HK33" s="154"/>
      <c r="HL33" s="148">
        <v>1</v>
      </c>
      <c r="HM33" s="148"/>
      <c r="HN33" s="148"/>
      <c r="HO33" s="148"/>
      <c r="HP33" s="148"/>
      <c r="HQ33" s="298"/>
      <c r="HR33" s="149"/>
      <c r="HS33" s="148"/>
      <c r="HT33" s="148"/>
      <c r="HU33" s="148"/>
      <c r="HV33" s="154"/>
      <c r="HW33" s="148">
        <v>1</v>
      </c>
      <c r="HX33" s="148"/>
      <c r="HY33" s="148"/>
      <c r="HZ33" s="148"/>
      <c r="IA33" s="148"/>
      <c r="IB33" s="298"/>
      <c r="IC33" s="149"/>
      <c r="ID33" s="148"/>
      <c r="IE33" s="148"/>
      <c r="IF33" s="148"/>
      <c r="IG33" s="148"/>
      <c r="IH33" s="148">
        <v>1</v>
      </c>
      <c r="II33" s="148"/>
      <c r="IJ33" s="148"/>
      <c r="IK33" s="148"/>
      <c r="IL33" s="148"/>
      <c r="IM33" s="298"/>
      <c r="IN33" s="149"/>
      <c r="IO33" s="148"/>
      <c r="IP33" s="148"/>
      <c r="IQ33" s="148"/>
      <c r="IR33" s="154"/>
      <c r="IS33" s="148">
        <v>1</v>
      </c>
      <c r="IT33" s="148"/>
      <c r="IU33" s="148"/>
      <c r="IV33" s="148"/>
      <c r="IW33" s="148"/>
      <c r="IX33" s="298"/>
      <c r="IY33" s="149"/>
      <c r="IZ33" s="148"/>
      <c r="JA33" s="148"/>
      <c r="JB33" s="148"/>
      <c r="JC33" s="154"/>
      <c r="JD33" s="148">
        <v>1</v>
      </c>
      <c r="JE33" s="148"/>
      <c r="JF33" s="148"/>
      <c r="JG33" s="148"/>
      <c r="JH33" s="148"/>
      <c r="JI33" s="298"/>
      <c r="JJ33" s="149"/>
      <c r="JK33" s="148"/>
      <c r="JL33" s="148"/>
      <c r="JM33" s="148"/>
      <c r="JN33" s="154"/>
      <c r="JO33" s="148">
        <v>1</v>
      </c>
      <c r="JP33" s="148"/>
      <c r="JQ33" s="148"/>
      <c r="JR33" s="148"/>
      <c r="JS33" s="148"/>
      <c r="JT33" s="298"/>
      <c r="JU33" s="149"/>
      <c r="JV33" s="148"/>
      <c r="JW33" s="148"/>
      <c r="JX33" s="148"/>
      <c r="JY33" s="154"/>
      <c r="JZ33" s="148">
        <v>1</v>
      </c>
      <c r="KA33" s="148"/>
      <c r="KB33" s="148"/>
      <c r="KC33" s="148"/>
      <c r="KD33" s="148"/>
      <c r="KE33" s="298"/>
      <c r="KF33" s="149"/>
      <c r="KG33" s="148"/>
      <c r="KH33" s="148"/>
      <c r="KI33" s="148"/>
      <c r="KJ33" s="154"/>
      <c r="KK33" s="148">
        <v>1</v>
      </c>
      <c r="KL33" s="148"/>
      <c r="KM33" s="148"/>
      <c r="KN33" s="148"/>
      <c r="KO33" s="148"/>
      <c r="KP33" s="298"/>
      <c r="KQ33" s="149"/>
      <c r="KR33" s="148"/>
      <c r="KS33" s="148"/>
      <c r="KT33" s="148"/>
      <c r="KU33" s="154"/>
      <c r="KV33" s="148">
        <v>1</v>
      </c>
      <c r="KW33" s="148"/>
      <c r="KX33" s="148"/>
      <c r="KY33" s="148"/>
      <c r="KZ33" s="148"/>
      <c r="LA33" s="298"/>
      <c r="LB33" s="149"/>
      <c r="LC33" s="148"/>
      <c r="LD33" s="148"/>
      <c r="LE33" s="148"/>
      <c r="LF33" s="148"/>
      <c r="LG33" s="148"/>
      <c r="LH33" s="158">
        <v>1</v>
      </c>
      <c r="LI33" s="148"/>
      <c r="LJ33" s="148"/>
      <c r="LK33" s="148"/>
      <c r="LL33" s="160"/>
      <c r="LM33" s="160"/>
      <c r="LN33" s="149"/>
      <c r="LO33" s="148"/>
      <c r="LP33" s="148"/>
      <c r="LQ33" s="148"/>
      <c r="LR33" s="154"/>
      <c r="LS33" s="148">
        <v>1</v>
      </c>
      <c r="LT33" s="148"/>
      <c r="LU33" s="148"/>
      <c r="LV33" s="148"/>
      <c r="LW33" s="160"/>
      <c r="LX33" s="160"/>
      <c r="LY33" s="149"/>
      <c r="LZ33" s="148"/>
      <c r="MA33" s="148"/>
      <c r="MB33" s="148"/>
      <c r="MC33" s="148"/>
      <c r="MD33" s="154"/>
      <c r="ME33" s="148">
        <v>1</v>
      </c>
      <c r="MF33" s="148"/>
      <c r="MG33" s="148"/>
      <c r="MH33" s="148"/>
      <c r="MI33" s="148"/>
      <c r="MJ33" s="298"/>
      <c r="MK33" s="149"/>
      <c r="ML33" s="283"/>
      <c r="MM33" s="284"/>
      <c r="MN33" s="284"/>
      <c r="MO33" s="285"/>
      <c r="MP33" s="329">
        <v>1</v>
      </c>
      <c r="MQ33" s="284"/>
      <c r="MR33" s="284"/>
      <c r="MS33" s="285"/>
      <c r="MT33" s="339"/>
      <c r="MU33" s="340"/>
      <c r="MV33" s="341"/>
    </row>
    <row r="34" spans="1:360" x14ac:dyDescent="0.25">
      <c r="A34" s="221" t="s">
        <v>80</v>
      </c>
      <c r="B34" s="358" t="s">
        <v>145</v>
      </c>
      <c r="C34" s="359"/>
      <c r="D34" s="226">
        <v>1</v>
      </c>
      <c r="E34" s="216"/>
      <c r="F34" s="227"/>
      <c r="G34" s="230"/>
      <c r="H34" s="276"/>
      <c r="I34" s="216"/>
      <c r="J34" s="216"/>
      <c r="K34" s="227"/>
      <c r="L34" s="321"/>
      <c r="M34" s="217"/>
      <c r="N34" s="317"/>
      <c r="O34" s="216"/>
      <c r="P34" s="216"/>
      <c r="Q34" s="216"/>
      <c r="R34" s="216"/>
      <c r="S34" s="217"/>
      <c r="T34" s="286"/>
      <c r="U34" s="287"/>
      <c r="V34" s="287"/>
      <c r="W34" s="288"/>
      <c r="X34" s="162"/>
      <c r="Y34" s="162"/>
      <c r="Z34" s="161"/>
      <c r="AA34" s="162"/>
      <c r="AB34" s="162"/>
      <c r="AC34" s="163"/>
      <c r="AD34" s="162"/>
      <c r="AE34" s="164"/>
      <c r="AF34" s="162"/>
      <c r="AG34" s="162"/>
      <c r="AH34" s="162"/>
      <c r="AI34" s="163"/>
      <c r="AJ34" s="162"/>
      <c r="AK34" s="164"/>
      <c r="AL34" s="162"/>
      <c r="AM34" s="162"/>
      <c r="AN34" s="162"/>
      <c r="AO34" s="163"/>
      <c r="AP34" s="162"/>
      <c r="AQ34" s="164"/>
      <c r="AR34" s="286"/>
      <c r="AS34" s="287"/>
      <c r="AT34" s="287"/>
      <c r="AU34" s="288"/>
      <c r="AV34" s="345"/>
      <c r="AW34" s="342"/>
      <c r="AX34" s="286"/>
      <c r="AY34" s="287"/>
      <c r="AZ34" s="287"/>
      <c r="BA34" s="288"/>
      <c r="BB34" s="345"/>
      <c r="BC34" s="342"/>
      <c r="BD34" s="286"/>
      <c r="BE34" s="287"/>
      <c r="BF34" s="287"/>
      <c r="BG34" s="288"/>
      <c r="BH34" s="345"/>
      <c r="BI34" s="342"/>
      <c r="BJ34" s="286"/>
      <c r="BK34" s="287"/>
      <c r="BL34" s="287"/>
      <c r="BM34" s="348"/>
      <c r="BN34" s="351"/>
      <c r="BO34" s="342"/>
      <c r="BP34" s="283"/>
      <c r="BQ34" s="284"/>
      <c r="BR34" s="284"/>
      <c r="BS34" s="285"/>
      <c r="BT34" s="326"/>
      <c r="BU34" s="162"/>
      <c r="BV34" s="162"/>
      <c r="BW34" s="162"/>
      <c r="BX34" s="166"/>
      <c r="BY34" s="295"/>
      <c r="BZ34" s="164"/>
      <c r="CA34" s="161"/>
      <c r="CB34" s="162"/>
      <c r="CC34" s="162"/>
      <c r="CD34" s="163"/>
      <c r="CE34" s="295"/>
      <c r="CF34" s="162"/>
      <c r="CG34" s="162"/>
      <c r="CH34" s="162"/>
      <c r="CI34" s="162"/>
      <c r="CJ34" s="162"/>
      <c r="CK34" s="164"/>
      <c r="CL34" s="162"/>
      <c r="CM34" s="162"/>
      <c r="CN34" s="162"/>
      <c r="CO34" s="162"/>
      <c r="CP34" s="163"/>
      <c r="CQ34" s="295"/>
      <c r="CR34" s="162"/>
      <c r="CS34" s="162"/>
      <c r="CT34" s="162"/>
      <c r="CU34" s="162"/>
      <c r="CV34" s="162"/>
      <c r="CW34" s="164"/>
      <c r="CX34" s="162"/>
      <c r="CY34" s="162"/>
      <c r="CZ34" s="162"/>
      <c r="DA34" s="163"/>
      <c r="DB34" s="167"/>
      <c r="DC34" s="167"/>
      <c r="DD34" s="167"/>
      <c r="DE34" s="167"/>
      <c r="DF34" s="162"/>
      <c r="DG34" s="162"/>
      <c r="DH34" s="164"/>
      <c r="DI34" s="162"/>
      <c r="DJ34" s="162"/>
      <c r="DK34" s="162"/>
      <c r="DL34" s="162"/>
      <c r="DM34" s="163"/>
      <c r="DN34" s="167"/>
      <c r="DO34" s="167"/>
      <c r="DP34" s="167"/>
      <c r="DQ34" s="167"/>
      <c r="DR34" s="162"/>
      <c r="DS34" s="162"/>
      <c r="DT34" s="164"/>
      <c r="DU34" s="162"/>
      <c r="DV34" s="162"/>
      <c r="DW34" s="162"/>
      <c r="DX34" s="162"/>
      <c r="DY34" s="165"/>
      <c r="DZ34" s="162"/>
      <c r="EA34" s="162"/>
      <c r="EB34" s="162"/>
      <c r="EC34" s="162"/>
      <c r="ED34" s="162"/>
      <c r="EE34" s="164"/>
      <c r="EF34" s="162"/>
      <c r="EG34" s="162"/>
      <c r="EH34" s="162"/>
      <c r="EI34" s="162"/>
      <c r="EJ34" s="162"/>
      <c r="EK34" s="165"/>
      <c r="EL34" s="162"/>
      <c r="EM34" s="162"/>
      <c r="EN34" s="162"/>
      <c r="EO34" s="162"/>
      <c r="EP34" s="162"/>
      <c r="EQ34" s="164"/>
      <c r="ER34" s="162"/>
      <c r="ES34" s="162"/>
      <c r="ET34" s="162"/>
      <c r="EU34" s="162"/>
      <c r="EV34" s="163"/>
      <c r="EW34" s="162"/>
      <c r="EX34" s="162"/>
      <c r="EY34" s="162"/>
      <c r="EZ34" s="162"/>
      <c r="FA34" s="162"/>
      <c r="FB34" s="162"/>
      <c r="FC34" s="164"/>
      <c r="FD34" s="162"/>
      <c r="FE34" s="162"/>
      <c r="FF34" s="162"/>
      <c r="FG34" s="163">
        <v>1</v>
      </c>
      <c r="FH34" s="162"/>
      <c r="FI34" s="162"/>
      <c r="FJ34" s="162"/>
      <c r="FK34" s="162"/>
      <c r="FL34" s="162"/>
      <c r="FM34" s="162"/>
      <c r="FN34" s="164"/>
      <c r="FO34" s="162"/>
      <c r="FP34" s="162"/>
      <c r="FQ34" s="162"/>
      <c r="FR34" s="162"/>
      <c r="FS34" s="162"/>
      <c r="FT34" s="162"/>
      <c r="FU34" s="162"/>
      <c r="FV34" s="162"/>
      <c r="FW34" s="162"/>
      <c r="FX34" s="162"/>
      <c r="FY34" s="164"/>
      <c r="FZ34" s="162"/>
      <c r="GA34" s="162"/>
      <c r="GB34" s="162"/>
      <c r="GC34" s="163"/>
      <c r="GD34" s="162"/>
      <c r="GE34" s="162"/>
      <c r="GF34" s="162"/>
      <c r="GG34" s="162"/>
      <c r="GH34" s="162"/>
      <c r="GI34" s="162"/>
      <c r="GJ34" s="164"/>
      <c r="GK34" s="162"/>
      <c r="GL34" s="162"/>
      <c r="GM34" s="162"/>
      <c r="GN34" s="162"/>
      <c r="GO34" s="162"/>
      <c r="GP34" s="162"/>
      <c r="GQ34" s="162"/>
      <c r="GR34" s="162"/>
      <c r="GS34" s="162"/>
      <c r="GT34" s="162"/>
      <c r="GU34" s="164"/>
      <c r="GV34" s="162"/>
      <c r="GW34" s="162"/>
      <c r="GX34" s="162"/>
      <c r="GY34" s="163"/>
      <c r="GZ34" s="162"/>
      <c r="HA34" s="162"/>
      <c r="HB34" s="162"/>
      <c r="HC34" s="162"/>
      <c r="HD34" s="162"/>
      <c r="HE34" s="162"/>
      <c r="HF34" s="164"/>
      <c r="HG34" s="162"/>
      <c r="HH34" s="162"/>
      <c r="HI34" s="162"/>
      <c r="HJ34" s="162"/>
      <c r="HK34" s="163"/>
      <c r="HL34" s="162"/>
      <c r="HM34" s="162"/>
      <c r="HN34" s="162"/>
      <c r="HO34" s="162"/>
      <c r="HP34" s="162"/>
      <c r="HQ34" s="162"/>
      <c r="HR34" s="164"/>
      <c r="HS34" s="162"/>
      <c r="HT34" s="162"/>
      <c r="HU34" s="162"/>
      <c r="HV34" s="163"/>
      <c r="HW34" s="162"/>
      <c r="HX34" s="162"/>
      <c r="HY34" s="162"/>
      <c r="HZ34" s="162"/>
      <c r="IA34" s="162"/>
      <c r="IB34" s="162"/>
      <c r="IC34" s="164"/>
      <c r="ID34" s="162"/>
      <c r="IE34" s="162"/>
      <c r="IF34" s="162"/>
      <c r="IG34" s="162"/>
      <c r="IH34" s="162"/>
      <c r="II34" s="162"/>
      <c r="IJ34" s="162"/>
      <c r="IK34" s="162"/>
      <c r="IL34" s="162"/>
      <c r="IM34" s="162"/>
      <c r="IN34" s="164"/>
      <c r="IO34" s="162"/>
      <c r="IP34" s="162"/>
      <c r="IQ34" s="162"/>
      <c r="IR34" s="163"/>
      <c r="IS34" s="162"/>
      <c r="IT34" s="162"/>
      <c r="IU34" s="162"/>
      <c r="IV34" s="162"/>
      <c r="IW34" s="162"/>
      <c r="IX34" s="162"/>
      <c r="IY34" s="164"/>
      <c r="IZ34" s="162"/>
      <c r="JA34" s="162"/>
      <c r="JB34" s="162"/>
      <c r="JC34" s="163"/>
      <c r="JD34" s="162"/>
      <c r="JE34" s="162"/>
      <c r="JF34" s="162"/>
      <c r="JG34" s="162"/>
      <c r="JH34" s="162"/>
      <c r="JI34" s="162"/>
      <c r="JJ34" s="164"/>
      <c r="JK34" s="162"/>
      <c r="JL34" s="162"/>
      <c r="JM34" s="162"/>
      <c r="JN34" s="163"/>
      <c r="JO34" s="162"/>
      <c r="JP34" s="162"/>
      <c r="JQ34" s="162"/>
      <c r="JR34" s="162"/>
      <c r="JS34" s="162"/>
      <c r="JT34" s="162"/>
      <c r="JU34" s="164"/>
      <c r="JV34" s="162"/>
      <c r="JW34" s="162"/>
      <c r="JX34" s="162"/>
      <c r="JY34" s="163"/>
      <c r="JZ34" s="162"/>
      <c r="KA34" s="162"/>
      <c r="KB34" s="162"/>
      <c r="KC34" s="162"/>
      <c r="KD34" s="162"/>
      <c r="KE34" s="162"/>
      <c r="KF34" s="164"/>
      <c r="KG34" s="162"/>
      <c r="KH34" s="162"/>
      <c r="KI34" s="162"/>
      <c r="KJ34" s="163"/>
      <c r="KK34" s="162"/>
      <c r="KL34" s="162"/>
      <c r="KM34" s="162"/>
      <c r="KN34" s="162"/>
      <c r="KO34" s="162"/>
      <c r="KP34" s="162"/>
      <c r="KQ34" s="164"/>
      <c r="KR34" s="162"/>
      <c r="KS34" s="162"/>
      <c r="KT34" s="162"/>
      <c r="KU34" s="163">
        <v>1</v>
      </c>
      <c r="KV34" s="162"/>
      <c r="KW34" s="162"/>
      <c r="KX34" s="162"/>
      <c r="KY34" s="162"/>
      <c r="KZ34" s="162"/>
      <c r="LA34" s="162"/>
      <c r="LB34" s="164"/>
      <c r="LC34" s="162"/>
      <c r="LD34" s="162"/>
      <c r="LE34" s="162"/>
      <c r="LF34" s="162"/>
      <c r="LG34" s="162"/>
      <c r="LH34" s="165"/>
      <c r="LI34" s="162"/>
      <c r="LJ34" s="162"/>
      <c r="LK34" s="162"/>
      <c r="LL34" s="162"/>
      <c r="LM34" s="162"/>
      <c r="LN34" s="164"/>
      <c r="LO34" s="162"/>
      <c r="LP34" s="162"/>
      <c r="LQ34" s="162"/>
      <c r="LR34" s="163">
        <v>1</v>
      </c>
      <c r="LS34" s="162"/>
      <c r="LT34" s="162"/>
      <c r="LU34" s="162"/>
      <c r="LV34" s="162"/>
      <c r="LW34" s="162"/>
      <c r="LX34" s="162"/>
      <c r="LY34" s="164"/>
      <c r="LZ34" s="162"/>
      <c r="MA34" s="162"/>
      <c r="MB34" s="162"/>
      <c r="MC34" s="162"/>
      <c r="MD34" s="163">
        <v>1</v>
      </c>
      <c r="ME34" s="162"/>
      <c r="MF34" s="162"/>
      <c r="MG34" s="162"/>
      <c r="MH34" s="162"/>
      <c r="MI34" s="162"/>
      <c r="MJ34" s="162"/>
      <c r="MK34" s="164"/>
      <c r="ML34" s="286"/>
      <c r="MM34" s="287"/>
      <c r="MN34" s="287"/>
      <c r="MO34" s="288"/>
      <c r="MP34" s="330"/>
      <c r="MQ34" s="287"/>
      <c r="MR34" s="287"/>
      <c r="MS34" s="288"/>
      <c r="MT34" s="330"/>
      <c r="MU34" s="287"/>
      <c r="MV34" s="342"/>
    </row>
    <row r="35" spans="1:360" s="98" customFormat="1" ht="15" customHeight="1" x14ac:dyDescent="0.25">
      <c r="A35" s="365" t="s">
        <v>112</v>
      </c>
      <c r="B35" s="365"/>
      <c r="C35" s="366"/>
      <c r="D35" s="65">
        <f>SUM(D4:D28)</f>
        <v>18</v>
      </c>
      <c r="E35" s="68">
        <f>SUM(E3:E28)</f>
        <v>2</v>
      </c>
      <c r="F35" s="68">
        <f>SUM(F3:F28)</f>
        <v>1</v>
      </c>
      <c r="G35" s="62">
        <f>SUM(G2:G28)</f>
        <v>4</v>
      </c>
      <c r="H35" s="97"/>
      <c r="I35" s="100"/>
      <c r="J35" s="100"/>
      <c r="K35" s="306"/>
      <c r="L35" s="29"/>
      <c r="M35" s="305"/>
      <c r="N35" s="100">
        <f>SUM(N4:N28)</f>
        <v>3</v>
      </c>
      <c r="O35" s="110">
        <f>SUM(O4:O28)</f>
        <v>2</v>
      </c>
      <c r="P35" s="110">
        <f>SUM(P4:P28)</f>
        <v>0</v>
      </c>
      <c r="Q35" s="105">
        <f>SUM(Q4:Q28)</f>
        <v>0</v>
      </c>
      <c r="R35" s="100">
        <f>SUM(R4:R24)</f>
        <v>5</v>
      </c>
      <c r="S35" s="103">
        <f>SUM(S4:S24)</f>
        <v>3</v>
      </c>
      <c r="T35" s="110">
        <f t="shared" ref="T35:AA35" si="80">SUM(T4:T28)</f>
        <v>6</v>
      </c>
      <c r="U35" s="110">
        <f t="shared" si="80"/>
        <v>0</v>
      </c>
      <c r="V35" s="110">
        <f t="shared" si="80"/>
        <v>0</v>
      </c>
      <c r="W35" s="203">
        <f t="shared" si="80"/>
        <v>0</v>
      </c>
      <c r="X35" s="110">
        <f t="shared" si="80"/>
        <v>6</v>
      </c>
      <c r="Y35" s="103">
        <f t="shared" si="80"/>
        <v>6</v>
      </c>
      <c r="Z35" s="134">
        <f t="shared" si="80"/>
        <v>0</v>
      </c>
      <c r="AA35" s="135">
        <f t="shared" si="80"/>
        <v>1</v>
      </c>
      <c r="AB35" s="192">
        <f>SUM(AB4:AB24)</f>
        <v>0</v>
      </c>
      <c r="AC35" s="192">
        <f>SUM(AC4:AC24)</f>
        <v>0</v>
      </c>
      <c r="AD35" s="135"/>
      <c r="AE35" s="103">
        <f t="shared" ref="AE35:AK35" si="81">SUM(AE4:AE28)</f>
        <v>1</v>
      </c>
      <c r="AF35" s="110">
        <f t="shared" si="81"/>
        <v>1</v>
      </c>
      <c r="AG35" s="110">
        <f t="shared" si="81"/>
        <v>0</v>
      </c>
      <c r="AH35" s="110">
        <f t="shared" si="81"/>
        <v>0</v>
      </c>
      <c r="AI35" s="150">
        <f t="shared" si="81"/>
        <v>0</v>
      </c>
      <c r="AJ35" s="201">
        <f t="shared" si="81"/>
        <v>1</v>
      </c>
      <c r="AK35" s="103">
        <f t="shared" si="81"/>
        <v>1</v>
      </c>
      <c r="AL35" s="142">
        <f t="shared" ref="AL35:AU35" si="82">SUM(AL4:AL28)</f>
        <v>1</v>
      </c>
      <c r="AM35" s="110">
        <f t="shared" si="82"/>
        <v>0</v>
      </c>
      <c r="AN35" s="110">
        <f t="shared" si="82"/>
        <v>0</v>
      </c>
      <c r="AO35" s="110">
        <f t="shared" si="82"/>
        <v>1</v>
      </c>
      <c r="AP35" s="110">
        <f t="shared" si="82"/>
        <v>1</v>
      </c>
      <c r="AQ35" s="110">
        <f t="shared" si="82"/>
        <v>0</v>
      </c>
      <c r="AR35" s="142">
        <f t="shared" si="82"/>
        <v>1</v>
      </c>
      <c r="AS35" s="110">
        <f t="shared" si="82"/>
        <v>0</v>
      </c>
      <c r="AT35" s="110">
        <f t="shared" si="82"/>
        <v>0</v>
      </c>
      <c r="AU35" s="313">
        <f t="shared" si="82"/>
        <v>0</v>
      </c>
      <c r="AV35" s="201">
        <f t="shared" ref="AV35:BS35" si="83">SUM(AV4:AV28)</f>
        <v>1</v>
      </c>
      <c r="AW35" s="103">
        <f t="shared" si="83"/>
        <v>0</v>
      </c>
      <c r="AX35" s="142">
        <f t="shared" si="83"/>
        <v>10</v>
      </c>
      <c r="AY35" s="110">
        <f t="shared" si="83"/>
        <v>0</v>
      </c>
      <c r="AZ35" s="110">
        <f t="shared" si="83"/>
        <v>0</v>
      </c>
      <c r="BA35" s="313">
        <f t="shared" si="83"/>
        <v>0</v>
      </c>
      <c r="BB35" s="201">
        <f t="shared" si="83"/>
        <v>5</v>
      </c>
      <c r="BC35" s="103">
        <f t="shared" si="83"/>
        <v>3</v>
      </c>
      <c r="BD35" s="110">
        <f t="shared" si="83"/>
        <v>3</v>
      </c>
      <c r="BE35" s="110">
        <f t="shared" si="83"/>
        <v>0</v>
      </c>
      <c r="BF35" s="110">
        <f t="shared" si="83"/>
        <v>0</v>
      </c>
      <c r="BG35" s="313">
        <f t="shared" si="83"/>
        <v>0</v>
      </c>
      <c r="BH35" s="201">
        <f t="shared" si="83"/>
        <v>3</v>
      </c>
      <c r="BI35" s="103">
        <f t="shared" si="83"/>
        <v>1</v>
      </c>
      <c r="BJ35" s="110">
        <f t="shared" si="83"/>
        <v>2</v>
      </c>
      <c r="BK35" s="110">
        <f t="shared" si="83"/>
        <v>0</v>
      </c>
      <c r="BL35" s="110">
        <f t="shared" si="83"/>
        <v>0</v>
      </c>
      <c r="BM35" s="290">
        <f t="shared" si="83"/>
        <v>0</v>
      </c>
      <c r="BN35" s="201">
        <f t="shared" si="83"/>
        <v>2</v>
      </c>
      <c r="BO35" s="103">
        <f t="shared" si="83"/>
        <v>2</v>
      </c>
      <c r="BP35" s="110">
        <f t="shared" si="83"/>
        <v>6</v>
      </c>
      <c r="BQ35" s="110">
        <f t="shared" si="83"/>
        <v>3</v>
      </c>
      <c r="BR35" s="110">
        <f t="shared" si="83"/>
        <v>2</v>
      </c>
      <c r="BS35" s="352">
        <f t="shared" si="83"/>
        <v>1</v>
      </c>
      <c r="BT35" s="100"/>
      <c r="BU35" s="100"/>
      <c r="BV35" s="100"/>
      <c r="BW35" s="100"/>
      <c r="BX35" s="201">
        <f t="shared" ref="BX35:CD35" si="84">SUM(BX4:BX28)</f>
        <v>6</v>
      </c>
      <c r="BY35" s="297"/>
      <c r="BZ35" s="103">
        <f t="shared" si="84"/>
        <v>5</v>
      </c>
      <c r="CA35" s="110">
        <f t="shared" si="84"/>
        <v>4</v>
      </c>
      <c r="CB35" s="110">
        <f t="shared" si="84"/>
        <v>1</v>
      </c>
      <c r="CC35" s="110">
        <f t="shared" si="84"/>
        <v>1</v>
      </c>
      <c r="CD35" s="133">
        <f t="shared" si="84"/>
        <v>3</v>
      </c>
      <c r="CE35" s="100"/>
      <c r="CF35" s="100"/>
      <c r="CG35" s="100"/>
      <c r="CH35" s="100"/>
      <c r="CI35" s="201">
        <f t="shared" ref="CI35:CP35" si="85">SUM(CI4:CI28)</f>
        <v>4</v>
      </c>
      <c r="CJ35" s="297"/>
      <c r="CK35" s="103">
        <f t="shared" si="85"/>
        <v>3</v>
      </c>
      <c r="CL35" s="110">
        <f t="shared" si="85"/>
        <v>0</v>
      </c>
      <c r="CM35" s="110">
        <f t="shared" si="85"/>
        <v>1</v>
      </c>
      <c r="CN35" s="110">
        <f t="shared" si="85"/>
        <v>4</v>
      </c>
      <c r="CO35" s="110">
        <f t="shared" si="85"/>
        <v>2</v>
      </c>
      <c r="CP35" s="144">
        <f t="shared" si="85"/>
        <v>1</v>
      </c>
      <c r="CQ35" s="100"/>
      <c r="CR35" s="100"/>
      <c r="CS35" s="100"/>
      <c r="CT35" s="100"/>
      <c r="CU35" s="201"/>
      <c r="CV35" s="297"/>
      <c r="CW35" s="103"/>
      <c r="CX35" s="110">
        <f t="shared" ref="CU35:DA35" si="86">SUM(CX4:CX28)</f>
        <v>0</v>
      </c>
      <c r="CY35" s="110">
        <f t="shared" si="86"/>
        <v>0</v>
      </c>
      <c r="CZ35" s="110">
        <f t="shared" si="86"/>
        <v>1</v>
      </c>
      <c r="DA35" s="105">
        <f t="shared" si="86"/>
        <v>2</v>
      </c>
      <c r="DB35" s="70"/>
      <c r="DC35" s="70"/>
      <c r="DD35" s="70"/>
      <c r="DE35" s="70"/>
      <c r="DF35" s="100"/>
      <c r="DG35" s="297"/>
      <c r="DH35" s="103"/>
      <c r="DI35" s="110">
        <f>SUM(DI4:DI28)</f>
        <v>0</v>
      </c>
      <c r="DJ35" s="110">
        <f>SUM(DJ4:DJ28)</f>
        <v>0</v>
      </c>
      <c r="DK35" s="110">
        <f>SUM(DK4:DK28)</f>
        <v>2</v>
      </c>
      <c r="DL35" s="110">
        <f>SUM(DL4:DL28)</f>
        <v>1</v>
      </c>
      <c r="DM35" s="145">
        <f>SUM(DM4:DM28)</f>
        <v>1</v>
      </c>
      <c r="DN35" s="70"/>
      <c r="DO35" s="70"/>
      <c r="DP35" s="70"/>
      <c r="DQ35" s="70"/>
      <c r="DR35" s="100"/>
      <c r="DS35" s="297"/>
      <c r="DT35" s="101"/>
      <c r="DU35" s="110">
        <f>SUM(DU4:DU28)</f>
        <v>0</v>
      </c>
      <c r="DV35" s="110">
        <f>SUM(DV4:DV28)</f>
        <v>0</v>
      </c>
      <c r="DW35" s="110">
        <f>SUM(DW4:DW28)</f>
        <v>1</v>
      </c>
      <c r="DX35" s="110">
        <f>SUM(DX4:DX28)</f>
        <v>0</v>
      </c>
      <c r="DY35" s="100"/>
      <c r="DZ35" s="100"/>
      <c r="EA35" s="100"/>
      <c r="EB35" s="100"/>
      <c r="EC35" s="100"/>
      <c r="ED35" s="297"/>
      <c r="EE35" s="101"/>
      <c r="EF35" s="110">
        <f>SUM(EF4:EF28)</f>
        <v>1</v>
      </c>
      <c r="EG35" s="110">
        <f>SUM(EG4:EG28)</f>
        <v>2</v>
      </c>
      <c r="EH35" s="110">
        <f>SUM(EH4:EH28)</f>
        <v>0</v>
      </c>
      <c r="EI35" s="110">
        <f>SUM(EI4:EI28)</f>
        <v>1</v>
      </c>
      <c r="EJ35" s="105">
        <f>SUM(EJ4:EJ28)</f>
        <v>1</v>
      </c>
      <c r="EK35" s="100"/>
      <c r="EL35" s="100"/>
      <c r="EM35" s="100"/>
      <c r="EN35" s="100"/>
      <c r="EO35" s="201">
        <f>SUM(EO4:EO28)</f>
        <v>1</v>
      </c>
      <c r="EP35" s="297"/>
      <c r="EQ35" s="103">
        <f>SUM(EQ4:EQ28)</f>
        <v>0</v>
      </c>
      <c r="ER35" s="110">
        <f>SUM(ER4:ER28)</f>
        <v>1</v>
      </c>
      <c r="ES35" s="110">
        <f>SUM(ES4:ES28)</f>
        <v>2</v>
      </c>
      <c r="ET35" s="110">
        <f>SUM(ET4:ET28)</f>
        <v>0</v>
      </c>
      <c r="EU35" s="192">
        <f>SUM(EU4:EU24)</f>
        <v>1</v>
      </c>
      <c r="EV35" s="145">
        <f>SUM(EV4:EV28)</f>
        <v>1</v>
      </c>
      <c r="EW35" s="100"/>
      <c r="EX35" s="100"/>
      <c r="EY35" s="100"/>
      <c r="EZ35" s="100"/>
      <c r="FA35" s="201">
        <f t="shared" ref="FA35:FG35" si="87">SUM(FA4:FA28)</f>
        <v>1</v>
      </c>
      <c r="FB35" s="297"/>
      <c r="FC35" s="103">
        <f t="shared" si="87"/>
        <v>0</v>
      </c>
      <c r="FD35" s="110">
        <f t="shared" si="87"/>
        <v>0</v>
      </c>
      <c r="FE35" s="110">
        <f t="shared" si="87"/>
        <v>0</v>
      </c>
      <c r="FF35" s="110">
        <f t="shared" si="87"/>
        <v>1</v>
      </c>
      <c r="FG35" s="145">
        <f t="shared" si="87"/>
        <v>3</v>
      </c>
      <c r="FH35" s="100"/>
      <c r="FI35" s="100"/>
      <c r="FJ35" s="100"/>
      <c r="FK35" s="100"/>
      <c r="FL35" s="100"/>
      <c r="FM35" s="297"/>
      <c r="FN35" s="101"/>
      <c r="FO35" s="110">
        <f>SUM(FO4:FO28)</f>
        <v>8</v>
      </c>
      <c r="FP35" s="110">
        <f>SUM(FP4:FP28)</f>
        <v>0</v>
      </c>
      <c r="FQ35" s="110">
        <f>SUM(FQ4:FQ28)</f>
        <v>2</v>
      </c>
      <c r="FR35" s="110">
        <f>SUM(FR4:FR28)</f>
        <v>3</v>
      </c>
      <c r="FS35" s="100"/>
      <c r="FT35" s="100"/>
      <c r="FU35" s="100"/>
      <c r="FV35" s="100"/>
      <c r="FW35" s="201">
        <f t="shared" ref="FW35:GC35" si="88">SUM(FW4:FW28)</f>
        <v>8</v>
      </c>
      <c r="FX35" s="297"/>
      <c r="FY35" s="103">
        <f t="shared" si="88"/>
        <v>6</v>
      </c>
      <c r="FZ35" s="110">
        <f t="shared" si="88"/>
        <v>1</v>
      </c>
      <c r="GA35" s="110">
        <f t="shared" si="88"/>
        <v>1</v>
      </c>
      <c r="GB35" s="110">
        <f t="shared" si="88"/>
        <v>2</v>
      </c>
      <c r="GC35" s="110">
        <f t="shared" si="88"/>
        <v>4</v>
      </c>
      <c r="GD35" s="76"/>
      <c r="GE35" s="100"/>
      <c r="GF35" s="100"/>
      <c r="GG35" s="100"/>
      <c r="GH35" s="201">
        <f t="shared" ref="GH35:GN35" si="89">SUM(GH4:GH28)</f>
        <v>1</v>
      </c>
      <c r="GI35" s="297"/>
      <c r="GJ35" s="103">
        <f t="shared" si="89"/>
        <v>1</v>
      </c>
      <c r="GK35" s="110">
        <f t="shared" si="89"/>
        <v>4</v>
      </c>
      <c r="GL35" s="110">
        <f t="shared" si="89"/>
        <v>3</v>
      </c>
      <c r="GM35" s="110">
        <f t="shared" si="89"/>
        <v>1</v>
      </c>
      <c r="GN35" s="110">
        <f t="shared" si="89"/>
        <v>4</v>
      </c>
      <c r="GO35" s="100"/>
      <c r="GP35" s="100"/>
      <c r="GQ35" s="100"/>
      <c r="GR35" s="100"/>
      <c r="GS35" s="201">
        <f t="shared" ref="GS35:GY35" si="90">SUM(GS4:GS28)</f>
        <v>4</v>
      </c>
      <c r="GT35" s="297"/>
      <c r="GU35" s="103">
        <f t="shared" si="90"/>
        <v>4</v>
      </c>
      <c r="GV35" s="110">
        <f t="shared" si="90"/>
        <v>3</v>
      </c>
      <c r="GW35" s="110">
        <f t="shared" si="90"/>
        <v>2</v>
      </c>
      <c r="GX35" s="110">
        <f t="shared" si="90"/>
        <v>9</v>
      </c>
      <c r="GY35" s="110">
        <f t="shared" si="90"/>
        <v>5</v>
      </c>
      <c r="GZ35" s="100"/>
      <c r="HA35" s="100"/>
      <c r="HB35" s="100"/>
      <c r="HC35" s="100"/>
      <c r="HD35" s="201">
        <f>SUM(HD4:HD28)</f>
        <v>3</v>
      </c>
      <c r="HE35" s="297"/>
      <c r="HF35" s="103">
        <f>SUM(HF4:HF28)</f>
        <v>3</v>
      </c>
      <c r="HG35" s="110">
        <f>SUM(HG4:HG28)</f>
        <v>10</v>
      </c>
      <c r="HH35" s="110">
        <f>SUM(HH4:HH28)</f>
        <v>0</v>
      </c>
      <c r="HI35" s="110">
        <f>SUM(HI4:HI28)</f>
        <v>0</v>
      </c>
      <c r="HJ35" s="192">
        <f>SUM(HJ4:HJ24)</f>
        <v>1</v>
      </c>
      <c r="HK35" s="145">
        <f>SUM(HK4:HK28)</f>
        <v>4</v>
      </c>
      <c r="HL35" s="100"/>
      <c r="HM35" s="100"/>
      <c r="HN35" s="100"/>
      <c r="HO35" s="100"/>
      <c r="HP35" s="201">
        <f t="shared" ref="HP35:HV35" si="91">SUM(HP4:HP28)</f>
        <v>10</v>
      </c>
      <c r="HQ35" s="297"/>
      <c r="HR35" s="103">
        <f t="shared" si="91"/>
        <v>7</v>
      </c>
      <c r="HS35" s="110">
        <f t="shared" si="91"/>
        <v>1</v>
      </c>
      <c r="HT35" s="110">
        <f t="shared" si="91"/>
        <v>0</v>
      </c>
      <c r="HU35" s="110">
        <f t="shared" si="91"/>
        <v>0</v>
      </c>
      <c r="HV35" s="145">
        <f t="shared" si="91"/>
        <v>2</v>
      </c>
      <c r="HW35" s="100"/>
      <c r="HX35" s="100"/>
      <c r="HY35" s="100"/>
      <c r="HZ35" s="100"/>
      <c r="IA35" s="201">
        <f t="shared" ref="IA35:IG35" si="92">SUM(IA4:IA28)</f>
        <v>1</v>
      </c>
      <c r="IB35" s="297"/>
      <c r="IC35" s="103">
        <f t="shared" si="92"/>
        <v>0</v>
      </c>
      <c r="ID35" s="110">
        <f t="shared" si="92"/>
        <v>3</v>
      </c>
      <c r="IE35" s="110">
        <f t="shared" si="92"/>
        <v>0</v>
      </c>
      <c r="IF35" s="110">
        <f t="shared" si="92"/>
        <v>0</v>
      </c>
      <c r="IG35" s="110">
        <f t="shared" si="92"/>
        <v>3</v>
      </c>
      <c r="IH35" s="100"/>
      <c r="II35" s="100"/>
      <c r="IJ35" s="100"/>
      <c r="IK35" s="100"/>
      <c r="IL35" s="201">
        <f t="shared" ref="IL35:IR35" si="93">SUM(IL4:IL28)</f>
        <v>3</v>
      </c>
      <c r="IM35" s="297"/>
      <c r="IN35" s="103">
        <f t="shared" si="93"/>
        <v>3</v>
      </c>
      <c r="IO35" s="110">
        <f t="shared" si="93"/>
        <v>4</v>
      </c>
      <c r="IP35" s="110">
        <f t="shared" si="93"/>
        <v>0</v>
      </c>
      <c r="IQ35" s="110">
        <f t="shared" si="93"/>
        <v>0</v>
      </c>
      <c r="IR35" s="145">
        <f t="shared" si="93"/>
        <v>1</v>
      </c>
      <c r="IS35" s="100"/>
      <c r="IT35" s="100"/>
      <c r="IU35" s="100"/>
      <c r="IV35" s="100"/>
      <c r="IW35" s="201">
        <f t="shared" ref="IW35:JC35" si="94">SUM(IW4:IW28)</f>
        <v>4</v>
      </c>
      <c r="IX35" s="297"/>
      <c r="IY35" s="103">
        <f t="shared" si="94"/>
        <v>4</v>
      </c>
      <c r="IZ35" s="110">
        <f t="shared" si="94"/>
        <v>2</v>
      </c>
      <c r="JA35" s="110">
        <f t="shared" si="94"/>
        <v>0</v>
      </c>
      <c r="JB35" s="110">
        <f t="shared" si="94"/>
        <v>2</v>
      </c>
      <c r="JC35" s="105">
        <f t="shared" si="94"/>
        <v>2</v>
      </c>
      <c r="JD35" s="100"/>
      <c r="JE35" s="100"/>
      <c r="JF35" s="100"/>
      <c r="JG35" s="100"/>
      <c r="JH35" s="201">
        <f t="shared" ref="JH35:JN35" si="95">SUM(JH4:JH28)</f>
        <v>2</v>
      </c>
      <c r="JI35" s="297"/>
      <c r="JJ35" s="103">
        <f t="shared" si="95"/>
        <v>2</v>
      </c>
      <c r="JK35" s="110">
        <f t="shared" si="95"/>
        <v>13</v>
      </c>
      <c r="JL35" s="110">
        <f t="shared" si="95"/>
        <v>0</v>
      </c>
      <c r="JM35" s="110">
        <f t="shared" si="95"/>
        <v>0</v>
      </c>
      <c r="JN35" s="144">
        <f t="shared" si="95"/>
        <v>3</v>
      </c>
      <c r="JO35" s="100"/>
      <c r="JP35" s="100"/>
      <c r="JQ35" s="100"/>
      <c r="JR35" s="100"/>
      <c r="JS35" s="201">
        <f t="shared" ref="JS35:JY35" si="96">SUM(JS4:JS28)</f>
        <v>13</v>
      </c>
      <c r="JT35" s="297"/>
      <c r="JU35" s="103">
        <f t="shared" si="96"/>
        <v>11</v>
      </c>
      <c r="JV35" s="110">
        <f t="shared" si="96"/>
        <v>1</v>
      </c>
      <c r="JW35" s="110">
        <f t="shared" si="96"/>
        <v>0</v>
      </c>
      <c r="JX35" s="110">
        <f t="shared" si="96"/>
        <v>1</v>
      </c>
      <c r="JY35" s="144">
        <f t="shared" si="96"/>
        <v>2</v>
      </c>
      <c r="JZ35" s="100"/>
      <c r="KA35" s="100"/>
      <c r="KB35" s="100"/>
      <c r="KC35" s="100"/>
      <c r="KD35" s="201">
        <f t="shared" ref="KD35:KJ35" si="97">SUM(KD4:KD28)</f>
        <v>1</v>
      </c>
      <c r="KE35" s="297"/>
      <c r="KF35" s="103">
        <f t="shared" si="97"/>
        <v>1</v>
      </c>
      <c r="KG35" s="110">
        <f t="shared" si="97"/>
        <v>4</v>
      </c>
      <c r="KH35" s="110">
        <f t="shared" si="97"/>
        <v>0</v>
      </c>
      <c r="KI35" s="110">
        <f t="shared" si="97"/>
        <v>1</v>
      </c>
      <c r="KJ35" s="144">
        <f t="shared" si="97"/>
        <v>1</v>
      </c>
      <c r="KK35" s="100"/>
      <c r="KL35" s="100"/>
      <c r="KM35" s="100"/>
      <c r="KN35" s="100"/>
      <c r="KO35" s="201">
        <f t="shared" ref="KO35:KU35" si="98">SUM(KO4:KO28)</f>
        <v>4</v>
      </c>
      <c r="KP35" s="297"/>
      <c r="KQ35" s="103">
        <f t="shared" si="98"/>
        <v>4</v>
      </c>
      <c r="KR35" s="110">
        <f t="shared" si="98"/>
        <v>8</v>
      </c>
      <c r="KS35" s="110">
        <f t="shared" si="98"/>
        <v>0</v>
      </c>
      <c r="KT35" s="110">
        <f t="shared" si="98"/>
        <v>3</v>
      </c>
      <c r="KU35" s="144">
        <f t="shared" si="98"/>
        <v>3</v>
      </c>
      <c r="KV35" s="100"/>
      <c r="KW35" s="100"/>
      <c r="KX35" s="100"/>
      <c r="KY35" s="100"/>
      <c r="KZ35" s="201">
        <f>SUM(KZ4:KZ28)</f>
        <v>8</v>
      </c>
      <c r="LA35" s="297"/>
      <c r="LB35" s="103">
        <f>SUM(LB4:LB28)</f>
        <v>7</v>
      </c>
      <c r="LC35" s="110">
        <f>SUM(LC4:LC28)</f>
        <v>2</v>
      </c>
      <c r="LD35" s="110">
        <f>SUM(LD4:LD28)</f>
        <v>1</v>
      </c>
      <c r="LE35" s="110">
        <f>SUM(LE4:LE28)</f>
        <v>1</v>
      </c>
      <c r="LF35" s="192">
        <f>SUM(LF4:LF24)</f>
        <v>1</v>
      </c>
      <c r="LG35" s="110">
        <f>SUM(LG4:LG28)</f>
        <v>1</v>
      </c>
      <c r="LH35" s="45"/>
      <c r="LI35" s="100"/>
      <c r="LJ35" s="100"/>
      <c r="LK35" s="100"/>
      <c r="LL35" s="201">
        <f t="shared" ref="LL35:LR35" si="99">SUM(LL4:LL28)</f>
        <v>2</v>
      </c>
      <c r="LM35" s="297"/>
      <c r="LN35" s="103">
        <f t="shared" si="99"/>
        <v>1</v>
      </c>
      <c r="LO35" s="110">
        <f t="shared" si="99"/>
        <v>6</v>
      </c>
      <c r="LP35" s="110">
        <f t="shared" si="99"/>
        <v>0</v>
      </c>
      <c r="LQ35" s="110">
        <f t="shared" si="99"/>
        <v>0</v>
      </c>
      <c r="LR35" s="110">
        <f t="shared" si="99"/>
        <v>3</v>
      </c>
      <c r="LS35" s="100"/>
      <c r="LT35" s="100"/>
      <c r="LU35" s="100"/>
      <c r="LV35" s="100"/>
      <c r="LW35" s="201">
        <f>SUM(LW4:LW28)</f>
        <v>6</v>
      </c>
      <c r="LX35" s="297"/>
      <c r="LY35" s="103">
        <f>SUM(LY4:LY28)</f>
        <v>5</v>
      </c>
      <c r="LZ35" s="110">
        <f>SUM(LZ4:LZ28)</f>
        <v>1</v>
      </c>
      <c r="MA35" s="110">
        <f>SUM(MA4:MA28)</f>
        <v>0</v>
      </c>
      <c r="MB35" s="110">
        <f>SUM(MB4:MB28)</f>
        <v>1</v>
      </c>
      <c r="MC35" s="192">
        <f>SUM(MC4:MC24)</f>
        <v>1</v>
      </c>
      <c r="MD35" s="110">
        <f>SUM(MD4:MD28)</f>
        <v>3</v>
      </c>
      <c r="ME35" s="100"/>
      <c r="MF35" s="100"/>
      <c r="MG35" s="100"/>
      <c r="MH35" s="100"/>
      <c r="MI35" s="201">
        <f t="shared" ref="MI35:MO35" si="100">SUM(MI4:MI28)</f>
        <v>1</v>
      </c>
      <c r="MJ35" s="297"/>
      <c r="MK35" s="103">
        <f t="shared" si="100"/>
        <v>1</v>
      </c>
      <c r="ML35" s="110">
        <f t="shared" si="100"/>
        <v>4</v>
      </c>
      <c r="MM35" s="110">
        <f t="shared" si="100"/>
        <v>0</v>
      </c>
      <c r="MN35" s="110">
        <f t="shared" si="100"/>
        <v>1</v>
      </c>
      <c r="MO35" s="105">
        <f t="shared" si="100"/>
        <v>0</v>
      </c>
      <c r="MP35" s="100"/>
      <c r="MQ35" s="100"/>
      <c r="MR35" s="100"/>
      <c r="MS35" s="105"/>
      <c r="MT35" s="201">
        <f>SUM(MT4:MT28)</f>
        <v>4</v>
      </c>
      <c r="MU35" s="297"/>
      <c r="MV35" s="103">
        <f>SUM(MV4:MV28)</f>
        <v>3</v>
      </c>
    </row>
    <row r="36" spans="1:360" s="98" customFormat="1" ht="15" customHeight="1" x14ac:dyDescent="0.25">
      <c r="A36" s="360" t="s">
        <v>157</v>
      </c>
      <c r="B36" s="360"/>
      <c r="C36" s="198"/>
      <c r="D36" s="99"/>
      <c r="E36" s="100"/>
      <c r="F36" s="100"/>
      <c r="G36" s="62"/>
      <c r="H36" s="97"/>
      <c r="I36" s="100"/>
      <c r="J36" s="100"/>
      <c r="K36" s="306"/>
      <c r="L36" s="405" t="s">
        <v>158</v>
      </c>
      <c r="M36" s="305">
        <f>21/25</f>
        <v>0.84</v>
      </c>
      <c r="N36" s="100"/>
      <c r="O36" s="100"/>
      <c r="P36" s="100"/>
      <c r="Q36" s="102"/>
      <c r="R36" s="100" t="s">
        <v>152</v>
      </c>
      <c r="S36" s="101">
        <f>SUM(S4:S28)/SUM(N35:O35)</f>
        <v>0.6</v>
      </c>
      <c r="T36" s="100"/>
      <c r="U36" s="100"/>
      <c r="V36" s="100"/>
      <c r="W36" s="203"/>
      <c r="X36" s="100"/>
      <c r="Y36" s="202">
        <f>SUM(Y4:Y28)/SUM(T35:U35)</f>
        <v>1</v>
      </c>
      <c r="Z36" s="134"/>
      <c r="AA36" s="135"/>
      <c r="AB36" s="135"/>
      <c r="AC36" s="150"/>
      <c r="AD36" s="205" t="s">
        <v>152</v>
      </c>
      <c r="AE36" s="202">
        <f>SUM(AE4:AE28)/SUM(Z35:AA35)</f>
        <v>1</v>
      </c>
      <c r="AF36" s="100"/>
      <c r="AG36" s="100"/>
      <c r="AH36" s="100"/>
      <c r="AI36" s="150"/>
      <c r="AJ36" s="205" t="s">
        <v>152</v>
      </c>
      <c r="AK36" s="202">
        <f>SUM(AK4:AK28)/SUM(AF35:AG35)</f>
        <v>1</v>
      </c>
      <c r="AL36" s="100"/>
      <c r="AM36" s="100"/>
      <c r="AN36" s="100"/>
      <c r="AO36" s="100"/>
      <c r="AP36" s="205" t="s">
        <v>152</v>
      </c>
      <c r="AQ36" s="202">
        <f>SUM(AQ4:AQ28)/SUM(AL35:AM35)</f>
        <v>0</v>
      </c>
      <c r="AR36" s="100"/>
      <c r="AS36" s="100"/>
      <c r="AT36" s="100"/>
      <c r="AU36" s="313"/>
      <c r="AV36" s="205" t="s">
        <v>152</v>
      </c>
      <c r="AW36" s="202">
        <f>SUM(AW4:AW28)/SUM(AR35:AS35)</f>
        <v>0</v>
      </c>
      <c r="AX36" s="100"/>
      <c r="AY36" s="100"/>
      <c r="AZ36" s="100"/>
      <c r="BA36" s="313"/>
      <c r="BB36" s="205" t="s">
        <v>152</v>
      </c>
      <c r="BC36" s="202">
        <f>SUM(BC4:BC28)/SUM(AX35:AY35)</f>
        <v>0.3</v>
      </c>
      <c r="BD36" s="100"/>
      <c r="BE36" s="100"/>
      <c r="BF36" s="100"/>
      <c r="BG36" s="313"/>
      <c r="BH36" s="205" t="s">
        <v>152</v>
      </c>
      <c r="BI36" s="202">
        <f>SUM(BI4:BI28)/SUM(BD35:BE35)</f>
        <v>0.33333333333333331</v>
      </c>
      <c r="BJ36" s="100"/>
      <c r="BK36" s="100"/>
      <c r="BL36" s="100"/>
      <c r="BM36" s="290"/>
      <c r="BN36" s="205" t="s">
        <v>152</v>
      </c>
      <c r="BO36" s="202">
        <f>SUM(BO4:BO28)/SUM(BJ35:BK35)</f>
        <v>1</v>
      </c>
      <c r="BP36" s="100"/>
      <c r="BQ36" s="100"/>
      <c r="BR36" s="100"/>
      <c r="BS36" s="313"/>
      <c r="BT36" s="100"/>
      <c r="BU36" s="100"/>
      <c r="BV36" s="100"/>
      <c r="BW36" s="100"/>
      <c r="BX36" s="205" t="s">
        <v>152</v>
      </c>
      <c r="BY36" s="297"/>
      <c r="BZ36" s="202">
        <f>SUM(BZ4:BZ28)/SUM(BX4:BX28)</f>
        <v>0.83333333333333337</v>
      </c>
      <c r="CA36" s="100"/>
      <c r="CB36" s="100"/>
      <c r="CC36" s="100"/>
      <c r="CD36" s="100"/>
      <c r="CE36" s="100"/>
      <c r="CF36" s="100"/>
      <c r="CG36" s="100"/>
      <c r="CH36" s="100"/>
      <c r="CI36" s="205" t="s">
        <v>152</v>
      </c>
      <c r="CJ36" s="297"/>
      <c r="CK36" s="202">
        <f>SUM(CK4:CK28)/SUM(CI4:CI28)</f>
        <v>0.75</v>
      </c>
      <c r="CL36" s="100"/>
      <c r="CM36" s="100"/>
      <c r="CN36" s="100"/>
      <c r="CO36" s="100"/>
      <c r="CP36" s="100"/>
      <c r="CQ36" s="100"/>
      <c r="CR36" s="100"/>
      <c r="CS36" s="100"/>
      <c r="CT36" s="100"/>
      <c r="CU36" s="205"/>
      <c r="CV36" s="297"/>
      <c r="CW36" s="202"/>
      <c r="CX36" s="100"/>
      <c r="CY36" s="100"/>
      <c r="CZ36" s="100"/>
      <c r="DA36" s="100"/>
      <c r="DB36" s="70"/>
      <c r="DC36" s="70"/>
      <c r="DD36" s="70"/>
      <c r="DE36" s="70"/>
      <c r="DF36" s="100"/>
      <c r="DG36" s="297"/>
      <c r="DH36" s="202"/>
      <c r="DI36" s="100"/>
      <c r="DJ36" s="100"/>
      <c r="DK36" s="100"/>
      <c r="DL36" s="100"/>
      <c r="DM36" s="100"/>
      <c r="DN36" s="70"/>
      <c r="DO36" s="70"/>
      <c r="DP36" s="70"/>
      <c r="DQ36" s="70"/>
      <c r="DR36" s="100"/>
      <c r="DS36" s="297"/>
      <c r="DT36" s="202"/>
      <c r="DU36" s="100"/>
      <c r="DV36" s="100"/>
      <c r="DW36" s="100"/>
      <c r="DX36" s="100"/>
      <c r="DY36" s="100"/>
      <c r="DZ36" s="100"/>
      <c r="EA36" s="100"/>
      <c r="EB36" s="100"/>
      <c r="EC36" s="100"/>
      <c r="ED36" s="297"/>
      <c r="EE36" s="101"/>
      <c r="EF36" s="100"/>
      <c r="EG36" s="100"/>
      <c r="EH36" s="100"/>
      <c r="EI36" s="100"/>
      <c r="EJ36" s="333"/>
      <c r="EK36" s="100"/>
      <c r="EL36" s="100"/>
      <c r="EM36" s="100"/>
      <c r="EN36" s="100"/>
      <c r="EO36" s="205" t="s">
        <v>152</v>
      </c>
      <c r="EP36" s="297"/>
      <c r="EQ36" s="202">
        <f>SUM(EQ4:EQ28)/SUM(EO4:EO28)</f>
        <v>0</v>
      </c>
      <c r="ER36" s="100"/>
      <c r="ES36" s="100"/>
      <c r="ET36" s="100"/>
      <c r="EU36" s="130"/>
      <c r="EV36" s="100"/>
      <c r="EW36" s="100"/>
      <c r="EX36" s="100"/>
      <c r="EY36" s="100"/>
      <c r="EZ36" s="100"/>
      <c r="FA36" s="205" t="s">
        <v>152</v>
      </c>
      <c r="FB36" s="297"/>
      <c r="FC36" s="202">
        <f>SUM(FC4:FC28)/SUM(FA4:FA28)</f>
        <v>0</v>
      </c>
      <c r="FD36" s="100"/>
      <c r="FE36" s="100"/>
      <c r="FF36" s="100"/>
      <c r="FG36" s="100"/>
      <c r="FH36" s="100"/>
      <c r="FI36" s="100"/>
      <c r="FJ36" s="100"/>
      <c r="FK36" s="100"/>
      <c r="FL36" s="100"/>
      <c r="FM36" s="297"/>
      <c r="FN36" s="202"/>
      <c r="FO36" s="100"/>
      <c r="FP36" s="100"/>
      <c r="FQ36" s="100"/>
      <c r="FR36" s="100"/>
      <c r="FS36" s="100"/>
      <c r="FT36" s="100"/>
      <c r="FU36" s="100"/>
      <c r="FV36" s="100"/>
      <c r="FW36" s="205" t="s">
        <v>152</v>
      </c>
      <c r="FX36" s="297"/>
      <c r="FY36" s="202">
        <f>SUM(FY4:FY28)/SUM(FW4:FW28)</f>
        <v>0.75</v>
      </c>
      <c r="FZ36" s="100"/>
      <c r="GA36" s="100"/>
      <c r="GB36" s="100"/>
      <c r="GC36" s="100"/>
      <c r="GD36" s="45"/>
      <c r="GE36" s="100"/>
      <c r="GF36" s="100"/>
      <c r="GG36" s="100"/>
      <c r="GH36" s="205" t="s">
        <v>152</v>
      </c>
      <c r="GI36" s="297"/>
      <c r="GJ36" s="202">
        <f>SUM(GJ4:GJ28)/SUM(GH4:GH28)</f>
        <v>1</v>
      </c>
      <c r="GK36" s="100"/>
      <c r="GL36" s="100"/>
      <c r="GM36" s="100"/>
      <c r="GN36" s="100"/>
      <c r="GO36" s="100"/>
      <c r="GP36" s="100"/>
      <c r="GQ36" s="100"/>
      <c r="GR36" s="100"/>
      <c r="GS36" s="205" t="s">
        <v>152</v>
      </c>
      <c r="GT36" s="297"/>
      <c r="GU36" s="202">
        <f>SUM(GU4:GU28)/SUM(GS4:GS28)</f>
        <v>1</v>
      </c>
      <c r="GV36" s="100"/>
      <c r="GW36" s="100"/>
      <c r="GX36" s="100"/>
      <c r="GY36" s="100"/>
      <c r="GZ36" s="100"/>
      <c r="HA36" s="100"/>
      <c r="HB36" s="100"/>
      <c r="HC36" s="100"/>
      <c r="HD36" s="205" t="s">
        <v>152</v>
      </c>
      <c r="HE36" s="297"/>
      <c r="HF36" s="202">
        <f>SUM(HF4:HF28)/SUM(HD4:HD28)</f>
        <v>1</v>
      </c>
      <c r="HG36" s="100"/>
      <c r="HH36" s="100"/>
      <c r="HI36" s="100"/>
      <c r="HJ36" s="128"/>
      <c r="HK36" s="100"/>
      <c r="HL36" s="100"/>
      <c r="HM36" s="100"/>
      <c r="HN36" s="100"/>
      <c r="HO36" s="100"/>
      <c r="HP36" s="205" t="s">
        <v>152</v>
      </c>
      <c r="HQ36" s="297"/>
      <c r="HR36" s="202">
        <f>SUM(HR4:HR28)/SUM(HP4:HP28)</f>
        <v>0.7</v>
      </c>
      <c r="HS36" s="100"/>
      <c r="HT36" s="100"/>
      <c r="HU36" s="100"/>
      <c r="HV36" s="100"/>
      <c r="HW36" s="100"/>
      <c r="HX36" s="100"/>
      <c r="HY36" s="100"/>
      <c r="HZ36" s="100"/>
      <c r="IA36" s="205" t="s">
        <v>152</v>
      </c>
      <c r="IB36" s="297"/>
      <c r="IC36" s="202">
        <f>SUM(IC4:IC28)/SUM(IA4:IA28)</f>
        <v>0</v>
      </c>
      <c r="ID36" s="100"/>
      <c r="IE36" s="100"/>
      <c r="IF36" s="100"/>
      <c r="IG36" s="100"/>
      <c r="IH36" s="100"/>
      <c r="II36" s="100"/>
      <c r="IJ36" s="100"/>
      <c r="IK36" s="100"/>
      <c r="IL36" s="205" t="s">
        <v>152</v>
      </c>
      <c r="IM36" s="297"/>
      <c r="IN36" s="202">
        <f>SUM(IN4:IN28)/SUM(IL4:IL28)</f>
        <v>1</v>
      </c>
      <c r="IO36" s="100"/>
      <c r="IP36" s="100"/>
      <c r="IQ36" s="100"/>
      <c r="IR36" s="100"/>
      <c r="IS36" s="100"/>
      <c r="IT36" s="100"/>
      <c r="IU36" s="100"/>
      <c r="IV36" s="100"/>
      <c r="IW36" s="205" t="s">
        <v>152</v>
      </c>
      <c r="IX36" s="297"/>
      <c r="IY36" s="202">
        <f>SUM(IY4:IY28)/SUM(IW4:IW28)</f>
        <v>1</v>
      </c>
      <c r="IZ36" s="100"/>
      <c r="JA36" s="100"/>
      <c r="JB36" s="100"/>
      <c r="JC36" s="100"/>
      <c r="JD36" s="100"/>
      <c r="JE36" s="100"/>
      <c r="JF36" s="100"/>
      <c r="JG36" s="100"/>
      <c r="JH36" s="205" t="s">
        <v>152</v>
      </c>
      <c r="JI36" s="297"/>
      <c r="JJ36" s="202">
        <f>SUM(JJ4:JJ28)/SUM(JH4:JH28)</f>
        <v>1</v>
      </c>
      <c r="JK36" s="100"/>
      <c r="JL36" s="100"/>
      <c r="JM36" s="100"/>
      <c r="JN36" s="100"/>
      <c r="JO36" s="100"/>
      <c r="JP36" s="100"/>
      <c r="JQ36" s="100"/>
      <c r="JR36" s="100"/>
      <c r="JS36" s="205" t="s">
        <v>152</v>
      </c>
      <c r="JT36" s="297"/>
      <c r="JU36" s="202">
        <f>SUM(JU4:JU28)/SUM(JS4:JS28)</f>
        <v>0.84615384615384615</v>
      </c>
      <c r="JV36" s="100"/>
      <c r="JW36" s="100"/>
      <c r="JX36" s="100"/>
      <c r="JY36" s="100"/>
      <c r="JZ36" s="100"/>
      <c r="KA36" s="100"/>
      <c r="KB36" s="100"/>
      <c r="KC36" s="100"/>
      <c r="KD36" s="205" t="s">
        <v>152</v>
      </c>
      <c r="KE36" s="297"/>
      <c r="KF36" s="202">
        <f>SUM(KF4:KF28)/SUM(KD4:KD28)</f>
        <v>1</v>
      </c>
      <c r="KG36" s="100"/>
      <c r="KH36" s="100"/>
      <c r="KI36" s="100"/>
      <c r="KJ36" s="100"/>
      <c r="KK36" s="100"/>
      <c r="KL36" s="100"/>
      <c r="KM36" s="100"/>
      <c r="KN36" s="100"/>
      <c r="KO36" s="205" t="s">
        <v>152</v>
      </c>
      <c r="KP36" s="297"/>
      <c r="KQ36" s="202">
        <f>SUM(KQ4:KQ28)/SUM(KO4:KO28)</f>
        <v>1</v>
      </c>
      <c r="KR36" s="100"/>
      <c r="KS36" s="100"/>
      <c r="KT36" s="100"/>
      <c r="KU36" s="100"/>
      <c r="KV36" s="100"/>
      <c r="KW36" s="100"/>
      <c r="KX36" s="100"/>
      <c r="KY36" s="100"/>
      <c r="KZ36" s="205" t="s">
        <v>152</v>
      </c>
      <c r="LA36" s="297"/>
      <c r="LB36" s="202">
        <f>SUM(LB4:LB28)/SUM(KZ4:KZ28)</f>
        <v>0.875</v>
      </c>
      <c r="LC36" s="100"/>
      <c r="LD36" s="100"/>
      <c r="LE36" s="100"/>
      <c r="LF36" s="130"/>
      <c r="LG36" s="100"/>
      <c r="LH36" s="45"/>
      <c r="LI36" s="100"/>
      <c r="LJ36" s="100"/>
      <c r="LK36" s="100"/>
      <c r="LL36" s="205" t="s">
        <v>152</v>
      </c>
      <c r="LM36" s="297"/>
      <c r="LN36" s="202">
        <f>SUM(LN4:LN28)/SUM(LL4:LL28)</f>
        <v>0.5</v>
      </c>
      <c r="LO36" s="100"/>
      <c r="LP36" s="100"/>
      <c r="LQ36" s="100"/>
      <c r="LR36" s="100"/>
      <c r="LS36" s="100"/>
      <c r="LT36" s="100"/>
      <c r="LU36" s="100"/>
      <c r="LV36" s="100"/>
      <c r="LW36" s="205" t="s">
        <v>152</v>
      </c>
      <c r="LX36" s="297"/>
      <c r="LY36" s="202">
        <f>SUM(LY4:LY28)/SUM(LW4:LW28)</f>
        <v>0.83333333333333337</v>
      </c>
      <c r="LZ36" s="100"/>
      <c r="MA36" s="100"/>
      <c r="MB36" s="100"/>
      <c r="MC36" s="130"/>
      <c r="MD36" s="100"/>
      <c r="ME36" s="100"/>
      <c r="MF36" s="100"/>
      <c r="MG36" s="100"/>
      <c r="MH36" s="100"/>
      <c r="MI36" s="205" t="s">
        <v>152</v>
      </c>
      <c r="MJ36" s="297"/>
      <c r="MK36" s="202">
        <f>SUM(MK4:MK28)/SUM(MI4:MI28)</f>
        <v>1</v>
      </c>
      <c r="ML36" s="100"/>
      <c r="MM36" s="100"/>
      <c r="MN36" s="100"/>
      <c r="MO36" s="306"/>
      <c r="MP36" s="100"/>
      <c r="MQ36" s="100"/>
      <c r="MR36" s="100"/>
      <c r="MS36" s="306"/>
      <c r="MT36" s="205" t="s">
        <v>152</v>
      </c>
      <c r="MU36" s="297"/>
      <c r="MV36" s="202">
        <f>SUM(MV4:MV28)/SUM(MT4:MT28)</f>
        <v>0.75</v>
      </c>
    </row>
    <row r="37" spans="1:360" s="195" customFormat="1" ht="15" customHeight="1" x14ac:dyDescent="0.25">
      <c r="A37" s="197"/>
      <c r="B37" s="197" t="s">
        <v>93</v>
      </c>
      <c r="C37" s="198"/>
      <c r="D37" s="200"/>
      <c r="E37" s="201"/>
      <c r="F37" s="201"/>
      <c r="G37" s="62">
        <f>SUM(S35,Y35,AE35,AK35,AQ35,AW35,BC35)/SUM(Tabelle3!D30)</f>
        <v>0.63636363636363635</v>
      </c>
      <c r="H37" s="199"/>
      <c r="I37" s="201"/>
      <c r="J37" s="201"/>
      <c r="K37" s="306"/>
      <c r="L37" s="405"/>
      <c r="M37" s="305"/>
      <c r="N37" s="201"/>
      <c r="O37" s="201"/>
      <c r="P37" s="201"/>
      <c r="Q37" s="203"/>
      <c r="R37" s="201"/>
      <c r="S37" s="202"/>
      <c r="T37" s="201"/>
      <c r="U37" s="201"/>
      <c r="V37" s="201"/>
      <c r="W37" s="203"/>
      <c r="X37" s="201"/>
      <c r="Y37" s="201"/>
      <c r="Z37" s="200"/>
      <c r="AA37" s="201"/>
      <c r="AB37" s="201"/>
      <c r="AC37" s="203"/>
      <c r="AD37" s="201"/>
      <c r="AE37" s="202"/>
      <c r="AF37" s="201"/>
      <c r="AG37" s="201"/>
      <c r="AH37" s="201"/>
      <c r="AI37" s="203"/>
      <c r="AJ37" s="201"/>
      <c r="AK37" s="202"/>
      <c r="AL37" s="201"/>
      <c r="AM37" s="201"/>
      <c r="AN37" s="201"/>
      <c r="AO37" s="201"/>
      <c r="AP37" s="201"/>
      <c r="AQ37" s="202"/>
      <c r="AR37" s="201"/>
      <c r="AS37" s="201"/>
      <c r="AT37" s="201"/>
      <c r="AU37" s="313"/>
      <c r="AV37" s="201"/>
      <c r="AW37" s="202"/>
      <c r="AX37" s="201"/>
      <c r="AY37" s="201"/>
      <c r="AZ37" s="201"/>
      <c r="BA37" s="313"/>
      <c r="BB37" s="201"/>
      <c r="BC37" s="202"/>
      <c r="BD37" s="201"/>
      <c r="BE37" s="201"/>
      <c r="BF37" s="201"/>
      <c r="BG37" s="313"/>
      <c r="BH37" s="201"/>
      <c r="BI37" s="202"/>
      <c r="BJ37" s="201"/>
      <c r="BK37" s="201"/>
      <c r="BL37" s="201"/>
      <c r="BM37" s="290"/>
      <c r="BN37" s="201"/>
      <c r="BO37" s="202"/>
      <c r="BP37" s="201"/>
      <c r="BQ37" s="201"/>
      <c r="BR37" s="201"/>
      <c r="BS37" s="313"/>
      <c r="BT37" s="201"/>
      <c r="BU37" s="201"/>
      <c r="BV37" s="201"/>
      <c r="BW37" s="201"/>
      <c r="BX37" s="73" t="s">
        <v>159</v>
      </c>
      <c r="BY37" s="73">
        <f>6/6</f>
        <v>1</v>
      </c>
      <c r="BZ37" s="202"/>
      <c r="CA37" s="201"/>
      <c r="CB37" s="201"/>
      <c r="CC37" s="201"/>
      <c r="CD37" s="201"/>
      <c r="CE37" s="201"/>
      <c r="CF37" s="201"/>
      <c r="CG37" s="201"/>
      <c r="CH37" s="201"/>
      <c r="CI37" s="73" t="s">
        <v>162</v>
      </c>
      <c r="CJ37" s="297">
        <f>3/4</f>
        <v>0.75</v>
      </c>
      <c r="CK37" s="202"/>
      <c r="CL37" s="201"/>
      <c r="CM37" s="201"/>
      <c r="CN37" s="201"/>
      <c r="CO37" s="201"/>
      <c r="CP37" s="201"/>
      <c r="CQ37" s="201"/>
      <c r="CR37" s="201"/>
      <c r="CS37" s="201"/>
      <c r="CT37" s="201"/>
      <c r="CU37" s="73"/>
      <c r="CV37" s="73"/>
      <c r="CW37" s="202"/>
      <c r="CX37" s="201"/>
      <c r="CY37" s="201"/>
      <c r="CZ37" s="201"/>
      <c r="DA37" s="201"/>
      <c r="DB37" s="70"/>
      <c r="DC37" s="70"/>
      <c r="DD37" s="70"/>
      <c r="DE37" s="70"/>
      <c r="DF37" s="201"/>
      <c r="DG37" s="297"/>
      <c r="DH37" s="202"/>
      <c r="DI37" s="201"/>
      <c r="DJ37" s="201"/>
      <c r="DK37" s="201"/>
      <c r="DL37" s="201"/>
      <c r="DM37" s="201"/>
      <c r="DN37" s="70"/>
      <c r="DO37" s="70"/>
      <c r="DP37" s="70"/>
      <c r="DQ37" s="70"/>
      <c r="DR37" s="201"/>
      <c r="DS37" s="297"/>
      <c r="DT37" s="202"/>
      <c r="DU37" s="201"/>
      <c r="DV37" s="201"/>
      <c r="DW37" s="201"/>
      <c r="DX37" s="201"/>
      <c r="DY37" s="201"/>
      <c r="DZ37" s="201"/>
      <c r="EA37" s="201"/>
      <c r="EB37" s="201"/>
      <c r="EC37" s="201"/>
      <c r="ED37" s="297"/>
      <c r="EE37" s="202"/>
      <c r="EF37" s="201"/>
      <c r="EG37" s="201"/>
      <c r="EH37" s="201"/>
      <c r="EI37" s="201"/>
      <c r="EJ37" s="333"/>
      <c r="EK37" s="201"/>
      <c r="EL37" s="201"/>
      <c r="EM37" s="201"/>
      <c r="EN37" s="201"/>
      <c r="EO37" s="73" t="s">
        <v>162</v>
      </c>
      <c r="EP37" s="332">
        <f>3/3</f>
        <v>1</v>
      </c>
      <c r="EQ37" s="202"/>
      <c r="ER37" s="201"/>
      <c r="ES37" s="201"/>
      <c r="ET37" s="201"/>
      <c r="EU37" s="201"/>
      <c r="EV37" s="201"/>
      <c r="EW37" s="201"/>
      <c r="EX37" s="201"/>
      <c r="EY37" s="201"/>
      <c r="EZ37" s="201"/>
      <c r="FA37" s="73" t="s">
        <v>162</v>
      </c>
      <c r="FB37" s="312">
        <f>0/1</f>
        <v>0</v>
      </c>
      <c r="FC37" s="202"/>
      <c r="FD37" s="201"/>
      <c r="FE37" s="201"/>
      <c r="FF37" s="201"/>
      <c r="FG37" s="201"/>
      <c r="FH37" s="201"/>
      <c r="FI37" s="201"/>
      <c r="FJ37" s="201"/>
      <c r="FK37" s="201"/>
      <c r="FL37" s="201"/>
      <c r="FM37" s="297"/>
      <c r="FN37" s="202"/>
      <c r="FO37" s="201"/>
      <c r="FP37" s="201"/>
      <c r="FQ37" s="201"/>
      <c r="FR37" s="201"/>
      <c r="FS37" s="201"/>
      <c r="FT37" s="201"/>
      <c r="FU37" s="201"/>
      <c r="FV37" s="201"/>
      <c r="FW37" s="73" t="s">
        <v>162</v>
      </c>
      <c r="FX37" s="312">
        <f>7/8</f>
        <v>0.875</v>
      </c>
      <c r="FY37" s="202"/>
      <c r="FZ37" s="201"/>
      <c r="GA37" s="201"/>
      <c r="GB37" s="201"/>
      <c r="GC37" s="201"/>
      <c r="GD37" s="45"/>
      <c r="GE37" s="201"/>
      <c r="GF37" s="201"/>
      <c r="GG37" s="201"/>
      <c r="GH37" s="73" t="s">
        <v>162</v>
      </c>
      <c r="GI37" s="311">
        <f>1/1</f>
        <v>1</v>
      </c>
      <c r="GJ37" s="202"/>
      <c r="GK37" s="201"/>
      <c r="GL37" s="201"/>
      <c r="GM37" s="201"/>
      <c r="GN37" s="201"/>
      <c r="GO37" s="201"/>
      <c r="GP37" s="201"/>
      <c r="GQ37" s="201"/>
      <c r="GR37" s="201"/>
      <c r="GS37" s="73" t="s">
        <v>162</v>
      </c>
      <c r="GT37" s="310">
        <f>4/4</f>
        <v>1</v>
      </c>
      <c r="GU37" s="202"/>
      <c r="GV37" s="201"/>
      <c r="GW37" s="201"/>
      <c r="GX37" s="201"/>
      <c r="GY37" s="201"/>
      <c r="GZ37" s="201"/>
      <c r="HA37" s="201"/>
      <c r="HB37" s="201"/>
      <c r="HC37" s="201"/>
      <c r="HD37" s="73" t="s">
        <v>162</v>
      </c>
      <c r="HE37" s="297">
        <f>3/3</f>
        <v>1</v>
      </c>
      <c r="HF37" s="202"/>
      <c r="HG37" s="201"/>
      <c r="HH37" s="201"/>
      <c r="HI37" s="201"/>
      <c r="HJ37" s="201"/>
      <c r="HK37" s="201"/>
      <c r="HL37" s="201"/>
      <c r="HM37" s="201"/>
      <c r="HN37" s="201"/>
      <c r="HO37" s="201"/>
      <c r="HP37" s="73" t="s">
        <v>162</v>
      </c>
      <c r="HQ37" s="297">
        <f>7/10</f>
        <v>0.7</v>
      </c>
      <c r="HR37" s="202"/>
      <c r="HS37" s="201"/>
      <c r="HT37" s="201"/>
      <c r="HU37" s="201"/>
      <c r="HV37" s="201"/>
      <c r="HW37" s="201"/>
      <c r="HX37" s="201"/>
      <c r="HY37" s="201"/>
      <c r="HZ37" s="201"/>
      <c r="IA37" s="73" t="s">
        <v>162</v>
      </c>
      <c r="IB37" s="297">
        <v>0</v>
      </c>
      <c r="IC37" s="202"/>
      <c r="ID37" s="201"/>
      <c r="IE37" s="201"/>
      <c r="IF37" s="201"/>
      <c r="IG37" s="201"/>
      <c r="IH37" s="201"/>
      <c r="II37" s="201"/>
      <c r="IJ37" s="201"/>
      <c r="IK37" s="201"/>
      <c r="IL37" s="73" t="s">
        <v>162</v>
      </c>
      <c r="IM37" s="310">
        <f>3/3</f>
        <v>1</v>
      </c>
      <c r="IN37" s="202"/>
      <c r="IO37" s="201"/>
      <c r="IP37" s="201"/>
      <c r="IQ37" s="201"/>
      <c r="IR37" s="201"/>
      <c r="IS37" s="201"/>
      <c r="IT37" s="201"/>
      <c r="IU37" s="201"/>
      <c r="IV37" s="201"/>
      <c r="IW37" s="73" t="s">
        <v>162</v>
      </c>
      <c r="IX37" s="297">
        <f>4/4</f>
        <v>1</v>
      </c>
      <c r="IY37" s="202"/>
      <c r="IZ37" s="201"/>
      <c r="JA37" s="201"/>
      <c r="JB37" s="201"/>
      <c r="JC37" s="201"/>
      <c r="JD37" s="201"/>
      <c r="JE37" s="201"/>
      <c r="JF37" s="201"/>
      <c r="JG37" s="201"/>
      <c r="JH37" s="73" t="s">
        <v>162</v>
      </c>
      <c r="JI37" s="297">
        <f>2/2</f>
        <v>1</v>
      </c>
      <c r="JJ37" s="202"/>
      <c r="JK37" s="201"/>
      <c r="JL37" s="201"/>
      <c r="JM37" s="201"/>
      <c r="JN37" s="201"/>
      <c r="JO37" s="201"/>
      <c r="JP37" s="201"/>
      <c r="JQ37" s="201"/>
      <c r="JR37" s="201"/>
      <c r="JS37" s="73" t="s">
        <v>162</v>
      </c>
      <c r="JT37" s="297">
        <f>11/13</f>
        <v>0.84615384615384615</v>
      </c>
      <c r="JU37" s="202"/>
      <c r="JV37" s="201"/>
      <c r="JW37" s="201"/>
      <c r="JX37" s="201"/>
      <c r="JY37" s="201"/>
      <c r="JZ37" s="201"/>
      <c r="KA37" s="201"/>
      <c r="KB37" s="201"/>
      <c r="KC37" s="201"/>
      <c r="KD37" s="73" t="s">
        <v>162</v>
      </c>
      <c r="KE37" s="297">
        <f>1/1</f>
        <v>1</v>
      </c>
      <c r="KF37" s="202"/>
      <c r="KG37" s="201"/>
      <c r="KH37" s="201"/>
      <c r="KI37" s="201"/>
      <c r="KJ37" s="201"/>
      <c r="KK37" s="201"/>
      <c r="KL37" s="201"/>
      <c r="KM37" s="201"/>
      <c r="KN37" s="201"/>
      <c r="KO37" s="73" t="s">
        <v>162</v>
      </c>
      <c r="KP37" s="297">
        <f>4/4</f>
        <v>1</v>
      </c>
      <c r="KQ37" s="202"/>
      <c r="KR37" s="201"/>
      <c r="KS37" s="201"/>
      <c r="KT37" s="201"/>
      <c r="KU37" s="201"/>
      <c r="KV37" s="201"/>
      <c r="KW37" s="201"/>
      <c r="KX37" s="201"/>
      <c r="KY37" s="201"/>
      <c r="KZ37" s="73" t="s">
        <v>162</v>
      </c>
      <c r="LA37" s="297">
        <f>8/8</f>
        <v>1</v>
      </c>
      <c r="LB37" s="202"/>
      <c r="LC37" s="201"/>
      <c r="LD37" s="201"/>
      <c r="LE37" s="201"/>
      <c r="LF37" s="201"/>
      <c r="LG37" s="201"/>
      <c r="LH37" s="45"/>
      <c r="LI37" s="201"/>
      <c r="LJ37" s="201"/>
      <c r="LK37" s="201"/>
      <c r="LL37" s="73" t="s">
        <v>162</v>
      </c>
      <c r="LM37" s="297">
        <f>1/2</f>
        <v>0.5</v>
      </c>
      <c r="LN37" s="202"/>
      <c r="LO37" s="201"/>
      <c r="LP37" s="201"/>
      <c r="LQ37" s="201"/>
      <c r="LR37" s="201"/>
      <c r="LS37" s="201"/>
      <c r="LT37" s="201"/>
      <c r="LU37" s="201"/>
      <c r="LV37" s="201"/>
      <c r="LW37" s="73" t="s">
        <v>162</v>
      </c>
      <c r="LX37" s="297">
        <f>6/6</f>
        <v>1</v>
      </c>
      <c r="LY37" s="202"/>
      <c r="LZ37" s="201"/>
      <c r="MA37" s="201"/>
      <c r="MB37" s="201"/>
      <c r="MC37" s="201"/>
      <c r="MD37" s="201"/>
      <c r="ME37" s="201"/>
      <c r="MF37" s="201"/>
      <c r="MG37" s="201"/>
      <c r="MH37" s="201"/>
      <c r="MI37" s="73" t="s">
        <v>162</v>
      </c>
      <c r="MJ37" s="297">
        <f>1/1</f>
        <v>1</v>
      </c>
      <c r="MK37" s="202"/>
      <c r="ML37" s="201"/>
      <c r="MM37" s="201"/>
      <c r="MN37" s="201"/>
      <c r="MO37" s="306"/>
      <c r="MP37" s="201"/>
      <c r="MQ37" s="201"/>
      <c r="MR37" s="201"/>
      <c r="MS37" s="306"/>
      <c r="MT37" s="73" t="s">
        <v>162</v>
      </c>
      <c r="MU37" s="297">
        <f>4/4</f>
        <v>1</v>
      </c>
      <c r="MV37" s="202"/>
    </row>
    <row r="38" spans="1:360" s="195" customFormat="1" ht="15" customHeight="1" x14ac:dyDescent="0.25">
      <c r="A38" s="197"/>
      <c r="B38" s="197" t="s">
        <v>94</v>
      </c>
      <c r="C38" s="198"/>
      <c r="D38" s="200"/>
      <c r="E38" s="201"/>
      <c r="F38" s="201"/>
      <c r="G38" s="62">
        <f>Tabelle2!V29</f>
        <v>0.88505747126436785</v>
      </c>
      <c r="H38" s="199"/>
      <c r="I38" s="201"/>
      <c r="J38" s="201"/>
      <c r="K38" s="306"/>
      <c r="L38" s="29"/>
      <c r="M38" s="305"/>
      <c r="N38" s="201"/>
      <c r="O38" s="201"/>
      <c r="P38" s="201"/>
      <c r="Q38" s="203"/>
      <c r="R38" s="201"/>
      <c r="S38" s="202"/>
      <c r="T38" s="201"/>
      <c r="U38" s="201"/>
      <c r="V38" s="201"/>
      <c r="W38" s="203"/>
      <c r="X38" s="201"/>
      <c r="Y38" s="201"/>
      <c r="Z38" s="200"/>
      <c r="AA38" s="201"/>
      <c r="AB38" s="201"/>
      <c r="AC38" s="203"/>
      <c r="AD38" s="201"/>
      <c r="AE38" s="202"/>
      <c r="AF38" s="201"/>
      <c r="AG38" s="201"/>
      <c r="AH38" s="201"/>
      <c r="AI38" s="203"/>
      <c r="AJ38" s="201"/>
      <c r="AK38" s="202"/>
      <c r="AL38" s="201"/>
      <c r="AM38" s="201"/>
      <c r="AN38" s="201"/>
      <c r="AO38" s="201"/>
      <c r="AP38" s="201"/>
      <c r="AQ38" s="202"/>
      <c r="AR38" s="201"/>
      <c r="AS38" s="201"/>
      <c r="AT38" s="201"/>
      <c r="AU38" s="313"/>
      <c r="AV38" s="201"/>
      <c r="AW38" s="202"/>
      <c r="AX38" s="201"/>
      <c r="AY38" s="201"/>
      <c r="AZ38" s="201"/>
      <c r="BA38" s="313"/>
      <c r="BB38" s="201"/>
      <c r="BC38" s="202"/>
      <c r="BD38" s="201"/>
      <c r="BE38" s="201"/>
      <c r="BF38" s="201"/>
      <c r="BG38" s="313"/>
      <c r="BH38" s="201"/>
      <c r="BI38" s="202"/>
      <c r="BJ38" s="201"/>
      <c r="BK38" s="201"/>
      <c r="BL38" s="201"/>
      <c r="BM38" s="290"/>
      <c r="BN38" s="201"/>
      <c r="BO38" s="202"/>
      <c r="BP38" s="201"/>
      <c r="BQ38" s="201"/>
      <c r="BR38" s="201"/>
      <c r="BS38" s="313"/>
      <c r="BT38" s="201"/>
      <c r="BU38" s="201"/>
      <c r="BV38" s="201"/>
      <c r="BW38" s="201"/>
      <c r="BX38" s="73"/>
      <c r="BY38" s="73"/>
      <c r="BZ38" s="202"/>
      <c r="CA38" s="201"/>
      <c r="CB38" s="201"/>
      <c r="CC38" s="201"/>
      <c r="CD38" s="201"/>
      <c r="CE38" s="201"/>
      <c r="CF38" s="201"/>
      <c r="CG38" s="201"/>
      <c r="CH38" s="201"/>
      <c r="CI38" s="201"/>
      <c r="CJ38" s="297"/>
      <c r="CK38" s="202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97"/>
      <c r="CW38" s="202"/>
      <c r="CX38" s="201"/>
      <c r="CY38" s="201"/>
      <c r="CZ38" s="201"/>
      <c r="DA38" s="201"/>
      <c r="DB38" s="70"/>
      <c r="DC38" s="70"/>
      <c r="DD38" s="70"/>
      <c r="DE38" s="70"/>
      <c r="DF38" s="201"/>
      <c r="DG38" s="297"/>
      <c r="DH38" s="202"/>
      <c r="DI38" s="201"/>
      <c r="DJ38" s="201"/>
      <c r="DK38" s="201"/>
      <c r="DL38" s="201"/>
      <c r="DM38" s="201"/>
      <c r="DN38" s="70"/>
      <c r="DO38" s="70"/>
      <c r="DP38" s="70"/>
      <c r="DQ38" s="70"/>
      <c r="DR38" s="201"/>
      <c r="DS38" s="297"/>
      <c r="DT38" s="202"/>
      <c r="DU38" s="201"/>
      <c r="DV38" s="201"/>
      <c r="DW38" s="201"/>
      <c r="DX38" s="201"/>
      <c r="DY38" s="201"/>
      <c r="DZ38" s="201"/>
      <c r="EA38" s="201"/>
      <c r="EB38" s="201"/>
      <c r="EC38" s="201"/>
      <c r="ED38" s="297"/>
      <c r="EE38" s="202"/>
      <c r="EF38" s="201"/>
      <c r="EG38" s="201"/>
      <c r="EH38" s="201"/>
      <c r="EI38" s="201"/>
      <c r="EJ38" s="333"/>
      <c r="EK38" s="201"/>
      <c r="EL38" s="201"/>
      <c r="EM38" s="201"/>
      <c r="EN38" s="201"/>
      <c r="EO38" s="201"/>
      <c r="EP38" s="297"/>
      <c r="EQ38" s="202"/>
      <c r="ER38" s="201"/>
      <c r="ES38" s="201"/>
      <c r="ET38" s="201"/>
      <c r="EU38" s="201"/>
      <c r="EV38" s="201"/>
      <c r="EW38" s="201"/>
      <c r="EX38" s="201"/>
      <c r="EY38" s="201"/>
      <c r="EZ38" s="201"/>
      <c r="FA38" s="201"/>
      <c r="FB38" s="297"/>
      <c r="FC38" s="202"/>
      <c r="FD38" s="201"/>
      <c r="FE38" s="201"/>
      <c r="FF38" s="201"/>
      <c r="FG38" s="201"/>
      <c r="FH38" s="201"/>
      <c r="FI38" s="201"/>
      <c r="FJ38" s="201"/>
      <c r="FK38" s="201"/>
      <c r="FL38" s="201"/>
      <c r="FM38" s="297"/>
      <c r="FN38" s="202"/>
      <c r="FO38" s="201"/>
      <c r="FP38" s="201"/>
      <c r="FQ38" s="201"/>
      <c r="FR38" s="201"/>
      <c r="FS38" s="201"/>
      <c r="FT38" s="201"/>
      <c r="FU38" s="201"/>
      <c r="FV38" s="201"/>
      <c r="FW38" s="201"/>
      <c r="FX38" s="297"/>
      <c r="FY38" s="202"/>
      <c r="FZ38" s="201"/>
      <c r="GA38" s="201"/>
      <c r="GB38" s="201"/>
      <c r="GC38" s="201"/>
      <c r="GD38" s="45"/>
      <c r="GE38" s="201"/>
      <c r="GF38" s="201"/>
      <c r="GG38" s="201"/>
      <c r="GH38" s="201"/>
      <c r="GI38" s="297"/>
      <c r="GJ38" s="202"/>
      <c r="GK38" s="201"/>
      <c r="GL38" s="201"/>
      <c r="GM38" s="201"/>
      <c r="GN38" s="201"/>
      <c r="GO38" s="201"/>
      <c r="GP38" s="201"/>
      <c r="GQ38" s="201"/>
      <c r="GR38" s="201"/>
      <c r="GS38" s="201"/>
      <c r="GT38" s="297"/>
      <c r="GU38" s="202"/>
      <c r="GV38" s="201"/>
      <c r="GW38" s="201"/>
      <c r="GX38" s="201"/>
      <c r="GY38" s="201"/>
      <c r="GZ38" s="201"/>
      <c r="HA38" s="201"/>
      <c r="HB38" s="201"/>
      <c r="HC38" s="201"/>
      <c r="HD38" s="201"/>
      <c r="HE38" s="297"/>
      <c r="HF38" s="202"/>
      <c r="HG38" s="201"/>
      <c r="HH38" s="201"/>
      <c r="HI38" s="201"/>
      <c r="HJ38" s="201"/>
      <c r="HK38" s="201"/>
      <c r="HL38" s="201"/>
      <c r="HM38" s="201"/>
      <c r="HN38" s="201"/>
      <c r="HO38" s="201"/>
      <c r="HP38" s="201"/>
      <c r="HQ38" s="297"/>
      <c r="HR38" s="202"/>
      <c r="HS38" s="201"/>
      <c r="HT38" s="201"/>
      <c r="HU38" s="201"/>
      <c r="HV38" s="201"/>
      <c r="HW38" s="201"/>
      <c r="HX38" s="201"/>
      <c r="HY38" s="201"/>
      <c r="HZ38" s="201"/>
      <c r="IA38" s="201"/>
      <c r="IB38" s="297"/>
      <c r="IC38" s="202"/>
      <c r="ID38" s="201"/>
      <c r="IE38" s="201"/>
      <c r="IF38" s="201"/>
      <c r="IG38" s="201"/>
      <c r="IH38" s="201"/>
      <c r="II38" s="201"/>
      <c r="IJ38" s="201"/>
      <c r="IK38" s="201"/>
      <c r="IL38" s="201"/>
      <c r="IM38" s="297"/>
      <c r="IN38" s="202"/>
      <c r="IO38" s="201"/>
      <c r="IP38" s="201"/>
      <c r="IQ38" s="201"/>
      <c r="IR38" s="201"/>
      <c r="IS38" s="201"/>
      <c r="IT38" s="201"/>
      <c r="IU38" s="201"/>
      <c r="IV38" s="201"/>
      <c r="IW38" s="201"/>
      <c r="IX38" s="297"/>
      <c r="IY38" s="202"/>
      <c r="IZ38" s="201"/>
      <c r="JA38" s="201"/>
      <c r="JB38" s="201"/>
      <c r="JC38" s="201"/>
      <c r="JD38" s="201"/>
      <c r="JE38" s="201"/>
      <c r="JF38" s="201"/>
      <c r="JG38" s="201"/>
      <c r="JH38" s="201"/>
      <c r="JI38" s="297"/>
      <c r="JJ38" s="202"/>
      <c r="JK38" s="201"/>
      <c r="JL38" s="201"/>
      <c r="JM38" s="201"/>
      <c r="JN38" s="201"/>
      <c r="JO38" s="201"/>
      <c r="JP38" s="201"/>
      <c r="JQ38" s="201"/>
      <c r="JR38" s="201"/>
      <c r="JS38" s="201"/>
      <c r="JT38" s="297"/>
      <c r="JU38" s="202"/>
      <c r="JV38" s="201"/>
      <c r="JW38" s="201"/>
      <c r="JX38" s="201"/>
      <c r="JY38" s="201"/>
      <c r="JZ38" s="201"/>
      <c r="KA38" s="201"/>
      <c r="KB38" s="201"/>
      <c r="KC38" s="201"/>
      <c r="KD38" s="201"/>
      <c r="KE38" s="297"/>
      <c r="KF38" s="202"/>
      <c r="KG38" s="201"/>
      <c r="KH38" s="201"/>
      <c r="KI38" s="201"/>
      <c r="KJ38" s="201"/>
      <c r="KK38" s="201"/>
      <c r="KL38" s="201"/>
      <c r="KM38" s="201"/>
      <c r="KN38" s="201"/>
      <c r="KO38" s="201"/>
      <c r="KP38" s="297"/>
      <c r="KQ38" s="202"/>
      <c r="KR38" s="201"/>
      <c r="KS38" s="201"/>
      <c r="KT38" s="201"/>
      <c r="KU38" s="201"/>
      <c r="KV38" s="201"/>
      <c r="KW38" s="201"/>
      <c r="KX38" s="201"/>
      <c r="KY38" s="201"/>
      <c r="KZ38" s="201"/>
      <c r="LA38" s="297"/>
      <c r="LB38" s="202"/>
      <c r="LC38" s="201"/>
      <c r="LD38" s="201"/>
      <c r="LE38" s="201"/>
      <c r="LF38" s="201"/>
      <c r="LG38" s="201"/>
      <c r="LH38" s="45"/>
      <c r="LI38" s="201"/>
      <c r="LJ38" s="201"/>
      <c r="LK38" s="201"/>
      <c r="LL38" s="201"/>
      <c r="LM38" s="297"/>
      <c r="LN38" s="202"/>
      <c r="LO38" s="201"/>
      <c r="LP38" s="201"/>
      <c r="LQ38" s="201"/>
      <c r="LR38" s="201"/>
      <c r="LS38" s="201"/>
      <c r="LT38" s="201"/>
      <c r="LU38" s="201"/>
      <c r="LV38" s="201"/>
      <c r="LW38" s="201"/>
      <c r="LX38" s="297"/>
      <c r="LY38" s="202"/>
      <c r="LZ38" s="201"/>
      <c r="MA38" s="201"/>
      <c r="MB38" s="201"/>
      <c r="MC38" s="201"/>
      <c r="MD38" s="201"/>
      <c r="ME38" s="201"/>
      <c r="MF38" s="201"/>
      <c r="MG38" s="201"/>
      <c r="MH38" s="201"/>
      <c r="MI38" s="201"/>
      <c r="MJ38" s="297"/>
      <c r="MK38" s="202"/>
      <c r="ML38" s="201"/>
      <c r="MM38" s="201"/>
      <c r="MN38" s="201"/>
      <c r="MO38" s="306"/>
      <c r="MP38" s="201"/>
      <c r="MQ38" s="201"/>
      <c r="MR38" s="201"/>
      <c r="MS38" s="306"/>
      <c r="MT38" s="201"/>
      <c r="MU38" s="297"/>
      <c r="MV38" s="202"/>
    </row>
    <row r="39" spans="1:360" s="195" customFormat="1" ht="15" customHeight="1" x14ac:dyDescent="0.25">
      <c r="A39" s="197"/>
      <c r="B39" s="197" t="s">
        <v>95</v>
      </c>
      <c r="C39" s="198"/>
      <c r="D39" s="200"/>
      <c r="E39" s="201"/>
      <c r="F39" s="201"/>
      <c r="G39" s="62">
        <f>SUM(S35,Y35,AE35,AK35,AQ35,AW35,BC35,BZ35,CK35,CW35,EQ35,FC35,FY35,GJ35,GU35,HF35,HR35,HV35,IC35,IN35,IY35,JJ35,JU35,KF35,KQ35,LB35,LN35,LY35,MK35,MV35)/SUM(Tabelle3!F30,Tabelle3!I30)</f>
        <v>0.6796875</v>
      </c>
      <c r="H39" s="199"/>
      <c r="I39" s="201"/>
      <c r="J39" s="201"/>
      <c r="K39" s="306"/>
      <c r="L39" s="29"/>
      <c r="M39" s="305"/>
      <c r="N39" s="201"/>
      <c r="O39" s="201"/>
      <c r="P39" s="201"/>
      <c r="Q39" s="203"/>
      <c r="R39" s="201"/>
      <c r="S39" s="202"/>
      <c r="T39" s="201"/>
      <c r="U39" s="201"/>
      <c r="V39" s="201"/>
      <c r="W39" s="203"/>
      <c r="X39" s="201"/>
      <c r="Y39" s="201"/>
      <c r="Z39" s="200"/>
      <c r="AA39" s="201"/>
      <c r="AB39" s="201"/>
      <c r="AC39" s="203"/>
      <c r="AD39" s="201"/>
      <c r="AE39" s="202"/>
      <c r="AF39" s="201"/>
      <c r="AG39" s="201"/>
      <c r="AH39" s="201"/>
      <c r="AI39" s="203"/>
      <c r="AJ39" s="201"/>
      <c r="AK39" s="202"/>
      <c r="AL39" s="201"/>
      <c r="AM39" s="201"/>
      <c r="AN39" s="201"/>
      <c r="AO39" s="201"/>
      <c r="AP39" s="201"/>
      <c r="AQ39" s="202"/>
      <c r="AR39" s="201"/>
      <c r="AS39" s="201"/>
      <c r="AT39" s="201"/>
      <c r="AU39" s="313"/>
      <c r="AV39" s="201"/>
      <c r="AW39" s="202"/>
      <c r="AX39" s="201"/>
      <c r="AY39" s="201"/>
      <c r="AZ39" s="201"/>
      <c r="BA39" s="313"/>
      <c r="BB39" s="201"/>
      <c r="BC39" s="202"/>
      <c r="BD39" s="201"/>
      <c r="BE39" s="201"/>
      <c r="BF39" s="201"/>
      <c r="BG39" s="313"/>
      <c r="BH39" s="201"/>
      <c r="BI39" s="202"/>
      <c r="BJ39" s="201"/>
      <c r="BK39" s="201"/>
      <c r="BL39" s="201"/>
      <c r="BM39" s="290"/>
      <c r="BN39" s="201"/>
      <c r="BO39" s="202"/>
      <c r="BP39" s="201"/>
      <c r="BQ39" s="201"/>
      <c r="BR39" s="201"/>
      <c r="BS39" s="313"/>
      <c r="BT39" s="201"/>
      <c r="BU39" s="201"/>
      <c r="BV39" s="201"/>
      <c r="BW39" s="201"/>
      <c r="BX39" s="73"/>
      <c r="BY39" s="73"/>
      <c r="BZ39" s="202"/>
      <c r="CA39" s="201"/>
      <c r="CB39" s="201"/>
      <c r="CC39" s="201"/>
      <c r="CD39" s="201"/>
      <c r="CE39" s="201"/>
      <c r="CF39" s="201"/>
      <c r="CG39" s="201"/>
      <c r="CH39" s="201"/>
      <c r="CI39" s="201"/>
      <c r="CJ39" s="297"/>
      <c r="CK39" s="202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97"/>
      <c r="CW39" s="202"/>
      <c r="CX39" s="201"/>
      <c r="CY39" s="201"/>
      <c r="CZ39" s="201"/>
      <c r="DA39" s="201"/>
      <c r="DB39" s="70"/>
      <c r="DC39" s="70"/>
      <c r="DD39" s="70"/>
      <c r="DE39" s="70"/>
      <c r="DF39" s="201"/>
      <c r="DG39" s="297"/>
      <c r="DH39" s="202"/>
      <c r="DI39" s="201"/>
      <c r="DJ39" s="201"/>
      <c r="DK39" s="201"/>
      <c r="DL39" s="201"/>
      <c r="DM39" s="201"/>
      <c r="DN39" s="70"/>
      <c r="DO39" s="70"/>
      <c r="DP39" s="70"/>
      <c r="DQ39" s="70"/>
      <c r="DR39" s="201"/>
      <c r="DS39" s="297"/>
      <c r="DT39" s="202"/>
      <c r="DU39" s="201"/>
      <c r="DV39" s="201"/>
      <c r="DW39" s="201"/>
      <c r="DX39" s="201"/>
      <c r="DY39" s="201"/>
      <c r="DZ39" s="201"/>
      <c r="EA39" s="201"/>
      <c r="EB39" s="201"/>
      <c r="EC39" s="201"/>
      <c r="ED39" s="297"/>
      <c r="EE39" s="202"/>
      <c r="EF39" s="201"/>
      <c r="EG39" s="201"/>
      <c r="EH39" s="201"/>
      <c r="EI39" s="201"/>
      <c r="EJ39" s="333"/>
      <c r="EK39" s="201"/>
      <c r="EL39" s="201"/>
      <c r="EM39" s="201"/>
      <c r="EN39" s="201"/>
      <c r="EO39" s="201"/>
      <c r="EP39" s="297"/>
      <c r="EQ39" s="202"/>
      <c r="ER39" s="201"/>
      <c r="ES39" s="201"/>
      <c r="ET39" s="201"/>
      <c r="EU39" s="201"/>
      <c r="EV39" s="201"/>
      <c r="EW39" s="201"/>
      <c r="EX39" s="201"/>
      <c r="EY39" s="201"/>
      <c r="EZ39" s="201"/>
      <c r="FA39" s="201"/>
      <c r="FB39" s="297"/>
      <c r="FC39" s="202"/>
      <c r="FD39" s="201"/>
      <c r="FE39" s="201"/>
      <c r="FF39" s="201"/>
      <c r="FG39" s="201"/>
      <c r="FH39" s="201"/>
      <c r="FI39" s="201"/>
      <c r="FJ39" s="201"/>
      <c r="FK39" s="201"/>
      <c r="FL39" s="201"/>
      <c r="FM39" s="297"/>
      <c r="FN39" s="202"/>
      <c r="FO39" s="201"/>
      <c r="FP39" s="201"/>
      <c r="FQ39" s="201"/>
      <c r="FR39" s="201"/>
      <c r="FS39" s="201"/>
      <c r="FT39" s="201"/>
      <c r="FU39" s="201"/>
      <c r="FV39" s="201"/>
      <c r="FW39" s="201"/>
      <c r="FX39" s="297"/>
      <c r="FY39" s="202"/>
      <c r="FZ39" s="201"/>
      <c r="GA39" s="201"/>
      <c r="GB39" s="201"/>
      <c r="GC39" s="201"/>
      <c r="GD39" s="45"/>
      <c r="GE39" s="201"/>
      <c r="GF39" s="201"/>
      <c r="GG39" s="201"/>
      <c r="GH39" s="201"/>
      <c r="GI39" s="297"/>
      <c r="GJ39" s="202"/>
      <c r="GK39" s="201"/>
      <c r="GL39" s="201"/>
      <c r="GM39" s="201"/>
      <c r="GN39" s="201"/>
      <c r="GO39" s="201"/>
      <c r="GP39" s="201"/>
      <c r="GQ39" s="201"/>
      <c r="GR39" s="201"/>
      <c r="GS39" s="201"/>
      <c r="GT39" s="297"/>
      <c r="GU39" s="202"/>
      <c r="GV39" s="201"/>
      <c r="GW39" s="201"/>
      <c r="GX39" s="201"/>
      <c r="GY39" s="201"/>
      <c r="GZ39" s="201"/>
      <c r="HA39" s="201"/>
      <c r="HB39" s="201"/>
      <c r="HC39" s="201"/>
      <c r="HD39" s="201"/>
      <c r="HE39" s="297"/>
      <c r="HF39" s="202"/>
      <c r="HG39" s="201"/>
      <c r="HH39" s="201"/>
      <c r="HI39" s="201"/>
      <c r="HJ39" s="201"/>
      <c r="HK39" s="201"/>
      <c r="HL39" s="201"/>
      <c r="HM39" s="201"/>
      <c r="HN39" s="201"/>
      <c r="HO39" s="201"/>
      <c r="HP39" s="201"/>
      <c r="HQ39" s="297"/>
      <c r="HR39" s="202"/>
      <c r="HS39" s="201"/>
      <c r="HT39" s="201"/>
      <c r="HU39" s="201"/>
      <c r="HV39" s="201"/>
      <c r="HW39" s="201"/>
      <c r="HX39" s="201"/>
      <c r="HY39" s="201"/>
      <c r="HZ39" s="201"/>
      <c r="IA39" s="201"/>
      <c r="IB39" s="297"/>
      <c r="IC39" s="202"/>
      <c r="ID39" s="201"/>
      <c r="IE39" s="201"/>
      <c r="IF39" s="201"/>
      <c r="IG39" s="201"/>
      <c r="IH39" s="201"/>
      <c r="II39" s="201"/>
      <c r="IJ39" s="201"/>
      <c r="IK39" s="201"/>
      <c r="IL39" s="201"/>
      <c r="IM39" s="297"/>
      <c r="IN39" s="202"/>
      <c r="IO39" s="201"/>
      <c r="IP39" s="201"/>
      <c r="IQ39" s="201"/>
      <c r="IR39" s="201"/>
      <c r="IS39" s="201"/>
      <c r="IT39" s="201"/>
      <c r="IU39" s="201"/>
      <c r="IV39" s="201"/>
      <c r="IW39" s="201"/>
      <c r="IX39" s="297"/>
      <c r="IY39" s="202"/>
      <c r="IZ39" s="201"/>
      <c r="JA39" s="201"/>
      <c r="JB39" s="201"/>
      <c r="JC39" s="201"/>
      <c r="JD39" s="201"/>
      <c r="JE39" s="201"/>
      <c r="JF39" s="201"/>
      <c r="JG39" s="201"/>
      <c r="JH39" s="201"/>
      <c r="JI39" s="297"/>
      <c r="JJ39" s="202"/>
      <c r="JK39" s="201"/>
      <c r="JL39" s="201"/>
      <c r="JM39" s="201"/>
      <c r="JN39" s="201"/>
      <c r="JO39" s="201"/>
      <c r="JP39" s="201"/>
      <c r="JQ39" s="201"/>
      <c r="JR39" s="201"/>
      <c r="JS39" s="201"/>
      <c r="JT39" s="297"/>
      <c r="JU39" s="202"/>
      <c r="JV39" s="201"/>
      <c r="JW39" s="201"/>
      <c r="JX39" s="201"/>
      <c r="JY39" s="201"/>
      <c r="JZ39" s="201"/>
      <c r="KA39" s="201"/>
      <c r="KB39" s="201"/>
      <c r="KC39" s="201"/>
      <c r="KD39" s="201"/>
      <c r="KE39" s="297"/>
      <c r="KF39" s="202"/>
      <c r="KG39" s="201"/>
      <c r="KH39" s="201"/>
      <c r="KI39" s="201"/>
      <c r="KJ39" s="201"/>
      <c r="KK39" s="201"/>
      <c r="KL39" s="201"/>
      <c r="KM39" s="201"/>
      <c r="KN39" s="201"/>
      <c r="KO39" s="201"/>
      <c r="KP39" s="297"/>
      <c r="KQ39" s="202"/>
      <c r="KR39" s="201"/>
      <c r="KS39" s="201"/>
      <c r="KT39" s="201"/>
      <c r="KU39" s="201"/>
      <c r="KV39" s="201"/>
      <c r="KW39" s="201"/>
      <c r="KX39" s="201"/>
      <c r="KY39" s="201"/>
      <c r="KZ39" s="201"/>
      <c r="LA39" s="297"/>
      <c r="LB39" s="202"/>
      <c r="LC39" s="201"/>
      <c r="LD39" s="201"/>
      <c r="LE39" s="201"/>
      <c r="LF39" s="201"/>
      <c r="LG39" s="201"/>
      <c r="LH39" s="45"/>
      <c r="LI39" s="201"/>
      <c r="LJ39" s="201"/>
      <c r="LK39" s="201"/>
      <c r="LL39" s="201"/>
      <c r="LM39" s="297"/>
      <c r="LN39" s="202"/>
      <c r="LO39" s="201"/>
      <c r="LP39" s="201"/>
      <c r="LQ39" s="201"/>
      <c r="LR39" s="201"/>
      <c r="LS39" s="201"/>
      <c r="LT39" s="201"/>
      <c r="LU39" s="201"/>
      <c r="LV39" s="201"/>
      <c r="LW39" s="201"/>
      <c r="LX39" s="297"/>
      <c r="LY39" s="202"/>
      <c r="LZ39" s="201"/>
      <c r="MA39" s="201"/>
      <c r="MB39" s="201"/>
      <c r="MC39" s="201"/>
      <c r="MD39" s="201"/>
      <c r="ME39" s="201"/>
      <c r="MF39" s="201"/>
      <c r="MG39" s="201"/>
      <c r="MH39" s="201"/>
      <c r="MI39" s="201"/>
      <c r="MJ39" s="297"/>
      <c r="MK39" s="202"/>
      <c r="ML39" s="201"/>
      <c r="MM39" s="201"/>
      <c r="MN39" s="201"/>
      <c r="MO39" s="306"/>
      <c r="MP39" s="201"/>
      <c r="MQ39" s="201"/>
      <c r="MR39" s="201"/>
      <c r="MS39" s="306"/>
      <c r="MT39" s="201"/>
      <c r="MU39" s="297"/>
      <c r="MV39" s="202"/>
    </row>
    <row r="40" spans="1:360" s="98" customFormat="1" x14ac:dyDescent="0.25">
      <c r="A40" s="362" t="s">
        <v>92</v>
      </c>
      <c r="B40" s="362"/>
      <c r="C40" s="112"/>
      <c r="D40" s="99"/>
      <c r="E40" s="100"/>
      <c r="F40" s="100"/>
      <c r="G40" s="62"/>
      <c r="H40" s="97"/>
      <c r="I40" s="100"/>
      <c r="J40" s="100"/>
      <c r="K40" s="306"/>
      <c r="L40" s="29"/>
      <c r="M40" s="305"/>
      <c r="N40" s="100"/>
      <c r="O40" s="100"/>
      <c r="P40" s="100"/>
      <c r="Q40" s="102"/>
      <c r="R40" s="100"/>
      <c r="S40" s="101"/>
      <c r="T40" s="100"/>
      <c r="U40" s="100"/>
      <c r="V40" s="100"/>
      <c r="W40" s="203"/>
      <c r="X40" s="100"/>
      <c r="Y40" s="100"/>
      <c r="Z40" s="134"/>
      <c r="AA40" s="135"/>
      <c r="AB40" s="135"/>
      <c r="AC40" s="150"/>
      <c r="AD40" s="135"/>
      <c r="AE40" s="136"/>
      <c r="AF40" s="100"/>
      <c r="AG40" s="100"/>
      <c r="AH40" s="100"/>
      <c r="AI40" s="150"/>
      <c r="AJ40" s="100"/>
      <c r="AK40" s="101"/>
      <c r="AL40" s="100"/>
      <c r="AM40" s="100"/>
      <c r="AN40" s="100"/>
      <c r="AO40" s="100"/>
      <c r="AP40" s="100"/>
      <c r="AQ40" s="101"/>
      <c r="AR40" s="100"/>
      <c r="AS40" s="100"/>
      <c r="AT40" s="100"/>
      <c r="AU40" s="313"/>
      <c r="AV40" s="100"/>
      <c r="AW40" s="101"/>
      <c r="AX40" s="100"/>
      <c r="AY40" s="100"/>
      <c r="AZ40" s="100"/>
      <c r="BA40" s="313"/>
      <c r="BB40" s="100"/>
      <c r="BC40" s="101"/>
      <c r="BD40" s="100"/>
      <c r="BE40" s="100"/>
      <c r="BF40" s="100"/>
      <c r="BG40" s="313"/>
      <c r="BH40" s="100"/>
      <c r="BI40" s="101"/>
      <c r="BJ40" s="100"/>
      <c r="BK40" s="100"/>
      <c r="BL40" s="100"/>
      <c r="BM40" s="290"/>
      <c r="BN40" s="100"/>
      <c r="BO40" s="101"/>
      <c r="BP40" s="100"/>
      <c r="BQ40" s="100"/>
      <c r="BR40" s="100"/>
      <c r="BS40" s="313"/>
      <c r="BT40" s="100"/>
      <c r="BU40" s="100"/>
      <c r="BV40" s="100"/>
      <c r="BW40" s="100"/>
      <c r="BX40" s="73"/>
      <c r="BY40" s="73"/>
      <c r="BZ40" s="101"/>
      <c r="CA40" s="100"/>
      <c r="CB40" s="100"/>
      <c r="CC40" s="100"/>
      <c r="CD40" s="100"/>
      <c r="CE40" s="100"/>
      <c r="CF40" s="100"/>
      <c r="CG40" s="100"/>
      <c r="CH40" s="100"/>
      <c r="CI40" s="100"/>
      <c r="CJ40" s="297"/>
      <c r="CK40" s="101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297"/>
      <c r="CW40" s="101"/>
      <c r="CX40" s="100"/>
      <c r="CY40" s="100"/>
      <c r="CZ40" s="100"/>
      <c r="DA40" s="100"/>
      <c r="DB40" s="70"/>
      <c r="DC40" s="70"/>
      <c r="DD40" s="70"/>
      <c r="DE40" s="70"/>
      <c r="DF40" s="100"/>
      <c r="DG40" s="297"/>
      <c r="DH40" s="101"/>
      <c r="DI40" s="100"/>
      <c r="DJ40" s="100"/>
      <c r="DK40" s="100"/>
      <c r="DL40" s="100"/>
      <c r="DM40" s="100"/>
      <c r="DN40" s="70"/>
      <c r="DO40" s="70"/>
      <c r="DP40" s="70"/>
      <c r="DQ40" s="70"/>
      <c r="DR40" s="100"/>
      <c r="DS40" s="297"/>
      <c r="DT40" s="101"/>
      <c r="DU40" s="100"/>
      <c r="DV40" s="100"/>
      <c r="DW40" s="100"/>
      <c r="DX40" s="100"/>
      <c r="DY40" s="100"/>
      <c r="DZ40" s="100"/>
      <c r="EA40" s="100"/>
      <c r="EB40" s="100"/>
      <c r="EC40" s="100"/>
      <c r="ED40" s="297"/>
      <c r="EE40" s="101"/>
      <c r="EF40" s="100"/>
      <c r="EG40" s="100"/>
      <c r="EH40" s="100"/>
      <c r="EI40" s="100"/>
      <c r="EJ40" s="333"/>
      <c r="EK40" s="100"/>
      <c r="EL40" s="100"/>
      <c r="EM40" s="100"/>
      <c r="EN40" s="100"/>
      <c r="EO40" s="100"/>
      <c r="EP40" s="297"/>
      <c r="EQ40" s="101"/>
      <c r="ER40" s="100"/>
      <c r="ES40" s="100"/>
      <c r="ET40" s="100"/>
      <c r="EU40" s="130"/>
      <c r="EV40" s="100"/>
      <c r="EW40" s="100"/>
      <c r="EX40" s="100"/>
      <c r="EY40" s="100"/>
      <c r="EZ40" s="100"/>
      <c r="FA40" s="100"/>
      <c r="FB40" s="297"/>
      <c r="FC40" s="101"/>
      <c r="FD40" s="100"/>
      <c r="FE40" s="100"/>
      <c r="FF40" s="100"/>
      <c r="FG40" s="100"/>
      <c r="FH40" s="100"/>
      <c r="FI40" s="100"/>
      <c r="FJ40" s="100"/>
      <c r="FK40" s="100"/>
      <c r="FL40" s="100"/>
      <c r="FM40" s="297"/>
      <c r="FN40" s="101"/>
      <c r="FO40" s="100"/>
      <c r="FP40" s="100"/>
      <c r="FQ40" s="100"/>
      <c r="FR40" s="100"/>
      <c r="FS40" s="100"/>
      <c r="FT40" s="100"/>
      <c r="FU40" s="100"/>
      <c r="FV40" s="100"/>
      <c r="FW40" s="100"/>
      <c r="FX40" s="297"/>
      <c r="FY40" s="101"/>
      <c r="FZ40" s="100"/>
      <c r="GA40" s="100"/>
      <c r="GB40" s="100"/>
      <c r="GC40" s="100"/>
      <c r="GD40" s="45"/>
      <c r="GE40" s="100"/>
      <c r="GF40" s="100"/>
      <c r="GG40" s="100"/>
      <c r="GH40" s="100"/>
      <c r="GI40" s="297"/>
      <c r="GJ40" s="101"/>
      <c r="GK40" s="100"/>
      <c r="GL40" s="100"/>
      <c r="GM40" s="100"/>
      <c r="GN40" s="100"/>
      <c r="GO40" s="100"/>
      <c r="GP40" s="100"/>
      <c r="GQ40" s="100"/>
      <c r="GR40" s="100"/>
      <c r="GS40" s="100"/>
      <c r="GT40" s="297"/>
      <c r="GU40" s="101"/>
      <c r="GV40" s="100"/>
      <c r="GW40" s="100"/>
      <c r="GX40" s="100"/>
      <c r="GY40" s="100"/>
      <c r="GZ40" s="100"/>
      <c r="HA40" s="100"/>
      <c r="HB40" s="100"/>
      <c r="HC40" s="100"/>
      <c r="HD40" s="100"/>
      <c r="HE40" s="297"/>
      <c r="HF40" s="101"/>
      <c r="HG40" s="100"/>
      <c r="HH40" s="100"/>
      <c r="HI40" s="100"/>
      <c r="HJ40" s="128"/>
      <c r="HK40" s="100"/>
      <c r="HL40" s="100"/>
      <c r="HM40" s="100"/>
      <c r="HN40" s="100"/>
      <c r="HO40" s="100"/>
      <c r="HP40" s="100"/>
      <c r="HQ40" s="297"/>
      <c r="HR40" s="101"/>
      <c r="HS40" s="100"/>
      <c r="HT40" s="100"/>
      <c r="HU40" s="100"/>
      <c r="HV40" s="100"/>
      <c r="HW40" s="100"/>
      <c r="HX40" s="100"/>
      <c r="HY40" s="100"/>
      <c r="HZ40" s="100"/>
      <c r="IA40" s="100"/>
      <c r="IB40" s="297"/>
      <c r="IC40" s="101"/>
      <c r="ID40" s="100"/>
      <c r="IE40" s="100"/>
      <c r="IF40" s="100"/>
      <c r="IG40" s="100"/>
      <c r="IH40" s="100"/>
      <c r="II40" s="100"/>
      <c r="IJ40" s="100"/>
      <c r="IK40" s="100"/>
      <c r="IL40" s="100"/>
      <c r="IM40" s="297"/>
      <c r="IN40" s="101"/>
      <c r="IO40" s="100"/>
      <c r="IP40" s="100"/>
      <c r="IQ40" s="100"/>
      <c r="IR40" s="100"/>
      <c r="IS40" s="100"/>
      <c r="IT40" s="100"/>
      <c r="IU40" s="100"/>
      <c r="IV40" s="100"/>
      <c r="IW40" s="100"/>
      <c r="IX40" s="297"/>
      <c r="IY40" s="101"/>
      <c r="IZ40" s="100"/>
      <c r="JA40" s="100"/>
      <c r="JB40" s="100"/>
      <c r="JC40" s="100"/>
      <c r="JD40" s="100"/>
      <c r="JE40" s="100"/>
      <c r="JF40" s="100"/>
      <c r="JG40" s="100"/>
      <c r="JH40" s="100"/>
      <c r="JI40" s="297"/>
      <c r="JJ40" s="101"/>
      <c r="JK40" s="100"/>
      <c r="JL40" s="100"/>
      <c r="JM40" s="100"/>
      <c r="JN40" s="100"/>
      <c r="JO40" s="100"/>
      <c r="JP40" s="100"/>
      <c r="JQ40" s="100"/>
      <c r="JR40" s="100"/>
      <c r="JS40" s="100"/>
      <c r="JT40" s="297"/>
      <c r="JU40" s="101"/>
      <c r="JV40" s="100"/>
      <c r="JW40" s="100"/>
      <c r="JX40" s="100"/>
      <c r="JY40" s="100"/>
      <c r="JZ40" s="100"/>
      <c r="KA40" s="100"/>
      <c r="KB40" s="100"/>
      <c r="KC40" s="100"/>
      <c r="KD40" s="100"/>
      <c r="KE40" s="297"/>
      <c r="KF40" s="101"/>
      <c r="KG40" s="100"/>
      <c r="KH40" s="100"/>
      <c r="KI40" s="100"/>
      <c r="KJ40" s="100"/>
      <c r="KK40" s="100"/>
      <c r="KL40" s="100"/>
      <c r="KM40" s="100"/>
      <c r="KN40" s="100"/>
      <c r="KO40" s="100"/>
      <c r="KP40" s="297"/>
      <c r="KQ40" s="101"/>
      <c r="KR40" s="100"/>
      <c r="KS40" s="100"/>
      <c r="KT40" s="100"/>
      <c r="KU40" s="100"/>
      <c r="KV40" s="100"/>
      <c r="KW40" s="100"/>
      <c r="KX40" s="100"/>
      <c r="KY40" s="100"/>
      <c r="KZ40" s="100"/>
      <c r="LA40" s="297"/>
      <c r="LB40" s="101"/>
      <c r="LC40" s="100"/>
      <c r="LD40" s="100"/>
      <c r="LE40" s="100"/>
      <c r="LF40" s="130"/>
      <c r="LG40" s="100"/>
      <c r="LH40" s="45"/>
      <c r="LI40" s="100"/>
      <c r="LJ40" s="100"/>
      <c r="LK40" s="100"/>
      <c r="LL40" s="100"/>
      <c r="LM40" s="297"/>
      <c r="LN40" s="101"/>
      <c r="LO40" s="100"/>
      <c r="LP40" s="100"/>
      <c r="LQ40" s="100"/>
      <c r="LR40" s="100"/>
      <c r="LS40" s="100"/>
      <c r="LT40" s="100"/>
      <c r="LU40" s="100"/>
      <c r="LV40" s="100"/>
      <c r="LW40" s="100"/>
      <c r="LX40" s="297"/>
      <c r="LY40" s="101"/>
      <c r="LZ40" s="100"/>
      <c r="MA40" s="100"/>
      <c r="MB40" s="100"/>
      <c r="MC40" s="130"/>
      <c r="MD40" s="100"/>
      <c r="ME40" s="100"/>
      <c r="MF40" s="100"/>
      <c r="MG40" s="100"/>
      <c r="MH40" s="100"/>
      <c r="MI40" s="100"/>
      <c r="MJ40" s="297"/>
      <c r="MK40" s="101"/>
      <c r="ML40" s="100"/>
      <c r="MM40" s="100"/>
      <c r="MN40" s="100"/>
      <c r="MO40" s="306"/>
      <c r="MP40" s="100"/>
      <c r="MQ40" s="100"/>
      <c r="MR40" s="100"/>
      <c r="MS40" s="306"/>
      <c r="MT40" s="100"/>
      <c r="MU40" s="297"/>
      <c r="MV40" s="101"/>
    </row>
    <row r="41" spans="1:360" s="113" customFormat="1" x14ac:dyDescent="0.25">
      <c r="A41" s="58"/>
      <c r="B41" s="58" t="s">
        <v>93</v>
      </c>
      <c r="C41" s="112">
        <f>SUM(N35,T35,AF35,AL35,AR35,AX35,BD35)</f>
        <v>25</v>
      </c>
      <c r="D41" s="114"/>
      <c r="E41" s="110"/>
      <c r="F41" s="110"/>
      <c r="G41" s="62"/>
      <c r="H41" s="109"/>
      <c r="I41" s="110"/>
      <c r="J41" s="110"/>
      <c r="K41" s="306"/>
      <c r="L41" s="29"/>
      <c r="M41" s="305"/>
      <c r="N41" s="110"/>
      <c r="O41" s="110"/>
      <c r="P41" s="110"/>
      <c r="Q41" s="115"/>
      <c r="R41" s="110"/>
      <c r="S41" s="111"/>
      <c r="T41" s="110"/>
      <c r="U41" s="110"/>
      <c r="V41" s="110"/>
      <c r="W41" s="203"/>
      <c r="X41" s="110"/>
      <c r="Y41" s="110"/>
      <c r="Z41" s="134"/>
      <c r="AA41" s="135"/>
      <c r="AB41" s="135"/>
      <c r="AC41" s="150"/>
      <c r="AD41" s="135"/>
      <c r="AE41" s="136"/>
      <c r="AF41" s="110"/>
      <c r="AG41" s="110"/>
      <c r="AH41" s="110"/>
      <c r="AI41" s="150"/>
      <c r="AJ41" s="110"/>
      <c r="AK41" s="111"/>
      <c r="AL41" s="110"/>
      <c r="AM41" s="110"/>
      <c r="AN41" s="110"/>
      <c r="AO41" s="110"/>
      <c r="AP41" s="110"/>
      <c r="AQ41" s="111"/>
      <c r="AR41" s="110"/>
      <c r="AS41" s="110"/>
      <c r="AT41" s="110"/>
      <c r="AU41" s="313"/>
      <c r="AV41" s="110"/>
      <c r="AW41" s="111"/>
      <c r="AX41" s="110"/>
      <c r="AY41" s="110"/>
      <c r="AZ41" s="110"/>
      <c r="BA41" s="313"/>
      <c r="BB41" s="110"/>
      <c r="BC41" s="111"/>
      <c r="BD41" s="110"/>
      <c r="BE41" s="110"/>
      <c r="BF41" s="110"/>
      <c r="BG41" s="313"/>
      <c r="BH41" s="110"/>
      <c r="BI41" s="111"/>
      <c r="BJ41" s="110"/>
      <c r="BK41" s="110"/>
      <c r="BL41" s="110"/>
      <c r="BM41" s="290"/>
      <c r="BN41" s="110"/>
      <c r="BO41" s="111"/>
      <c r="BP41" s="110"/>
      <c r="BQ41" s="110"/>
      <c r="BR41" s="110"/>
      <c r="BS41" s="313"/>
      <c r="BT41" s="110"/>
      <c r="BU41" s="110"/>
      <c r="BV41" s="110"/>
      <c r="BW41" s="110"/>
      <c r="BX41" s="73"/>
      <c r="BY41" s="73"/>
      <c r="BZ41" s="111"/>
      <c r="CA41" s="110"/>
      <c r="CB41" s="110"/>
      <c r="CC41" s="110"/>
      <c r="CD41" s="110"/>
      <c r="CE41" s="110"/>
      <c r="CF41" s="110"/>
      <c r="CG41" s="110"/>
      <c r="CH41" s="110"/>
      <c r="CI41" s="110"/>
      <c r="CJ41" s="297"/>
      <c r="CK41" s="111"/>
      <c r="CL41" s="110"/>
      <c r="CM41" s="110"/>
      <c r="CN41" s="110"/>
      <c r="CO41" s="110"/>
      <c r="CP41" s="110"/>
      <c r="CQ41" s="110"/>
      <c r="CR41" s="110"/>
      <c r="CS41" s="110"/>
      <c r="CT41" s="110"/>
      <c r="CU41" s="110"/>
      <c r="CV41" s="297"/>
      <c r="CW41" s="111"/>
      <c r="CX41" s="110"/>
      <c r="CY41" s="110"/>
      <c r="CZ41" s="110"/>
      <c r="DA41" s="110"/>
      <c r="DB41" s="70"/>
      <c r="DC41" s="70"/>
      <c r="DD41" s="70"/>
      <c r="DE41" s="70"/>
      <c r="DF41" s="110"/>
      <c r="DG41" s="297"/>
      <c r="DH41" s="111"/>
      <c r="DI41" s="110"/>
      <c r="DJ41" s="110"/>
      <c r="DK41" s="110"/>
      <c r="DL41" s="110"/>
      <c r="DM41" s="110"/>
      <c r="DN41" s="70"/>
      <c r="DO41" s="70"/>
      <c r="DP41" s="70"/>
      <c r="DQ41" s="70"/>
      <c r="DR41" s="110"/>
      <c r="DS41" s="297"/>
      <c r="DT41" s="111"/>
      <c r="DU41" s="110"/>
      <c r="DV41" s="110"/>
      <c r="DW41" s="110"/>
      <c r="DX41" s="110"/>
      <c r="DY41" s="110"/>
      <c r="DZ41" s="110"/>
      <c r="EA41" s="110"/>
      <c r="EB41" s="110"/>
      <c r="EC41" s="110"/>
      <c r="ED41" s="297"/>
      <c r="EE41" s="111"/>
      <c r="EF41" s="110"/>
      <c r="EG41" s="110"/>
      <c r="EH41" s="110"/>
      <c r="EI41" s="110"/>
      <c r="EJ41" s="333"/>
      <c r="EK41" s="110"/>
      <c r="EL41" s="110"/>
      <c r="EM41" s="110"/>
      <c r="EN41" s="110"/>
      <c r="EO41" s="110"/>
      <c r="EP41" s="297"/>
      <c r="EQ41" s="111"/>
      <c r="ER41" s="110"/>
      <c r="ES41" s="110"/>
      <c r="ET41" s="110"/>
      <c r="EU41" s="130"/>
      <c r="EV41" s="110"/>
      <c r="EW41" s="110"/>
      <c r="EX41" s="110"/>
      <c r="EY41" s="110"/>
      <c r="EZ41" s="110"/>
      <c r="FA41" s="110"/>
      <c r="FB41" s="297"/>
      <c r="FC41" s="111"/>
      <c r="FD41" s="110"/>
      <c r="FE41" s="110"/>
      <c r="FF41" s="110"/>
      <c r="FG41" s="110"/>
      <c r="FH41" s="110"/>
      <c r="FI41" s="110"/>
      <c r="FJ41" s="110"/>
      <c r="FK41" s="110"/>
      <c r="FL41" s="110"/>
      <c r="FM41" s="297"/>
      <c r="FN41" s="111"/>
      <c r="FO41" s="110"/>
      <c r="FP41" s="110"/>
      <c r="FQ41" s="110"/>
      <c r="FR41" s="110"/>
      <c r="FS41" s="110"/>
      <c r="FT41" s="110"/>
      <c r="FU41" s="110"/>
      <c r="FV41" s="110"/>
      <c r="FW41" s="110"/>
      <c r="FX41" s="297"/>
      <c r="FY41" s="111"/>
      <c r="FZ41" s="110"/>
      <c r="GA41" s="110"/>
      <c r="GB41" s="110"/>
      <c r="GC41" s="110"/>
      <c r="GD41" s="45"/>
      <c r="GE41" s="110"/>
      <c r="GF41" s="110"/>
      <c r="GG41" s="110"/>
      <c r="GH41" s="110"/>
      <c r="GI41" s="297"/>
      <c r="GJ41" s="111"/>
      <c r="GK41" s="110"/>
      <c r="GL41" s="110"/>
      <c r="GM41" s="110"/>
      <c r="GN41" s="110"/>
      <c r="GO41" s="110"/>
      <c r="GP41" s="110"/>
      <c r="GQ41" s="110"/>
      <c r="GR41" s="110"/>
      <c r="GS41" s="110"/>
      <c r="GT41" s="297"/>
      <c r="GU41" s="111"/>
      <c r="GV41" s="110"/>
      <c r="GW41" s="110"/>
      <c r="GX41" s="110"/>
      <c r="GY41" s="110"/>
      <c r="GZ41" s="110"/>
      <c r="HA41" s="110"/>
      <c r="HB41" s="110"/>
      <c r="HC41" s="110"/>
      <c r="HD41" s="110"/>
      <c r="HE41" s="297"/>
      <c r="HF41" s="111"/>
      <c r="HG41" s="110"/>
      <c r="HH41" s="110"/>
      <c r="HI41" s="110"/>
      <c r="HJ41" s="128"/>
      <c r="HK41" s="110"/>
      <c r="HL41" s="110"/>
      <c r="HM41" s="110"/>
      <c r="HN41" s="110"/>
      <c r="HO41" s="110"/>
      <c r="HP41" s="110"/>
      <c r="HQ41" s="297"/>
      <c r="HR41" s="111"/>
      <c r="HS41" s="110"/>
      <c r="HT41" s="110"/>
      <c r="HU41" s="110"/>
      <c r="HV41" s="110"/>
      <c r="HW41" s="110"/>
      <c r="HX41" s="110"/>
      <c r="HY41" s="110"/>
      <c r="HZ41" s="110"/>
      <c r="IA41" s="110"/>
      <c r="IB41" s="297"/>
      <c r="IC41" s="111"/>
      <c r="ID41" s="110"/>
      <c r="IE41" s="110"/>
      <c r="IF41" s="110"/>
      <c r="IG41" s="110"/>
      <c r="IH41" s="110"/>
      <c r="II41" s="110"/>
      <c r="IJ41" s="110"/>
      <c r="IK41" s="110"/>
      <c r="IL41" s="110"/>
      <c r="IM41" s="297"/>
      <c r="IN41" s="111"/>
      <c r="IO41" s="110"/>
      <c r="IP41" s="110"/>
      <c r="IQ41" s="110"/>
      <c r="IR41" s="110"/>
      <c r="IS41" s="110"/>
      <c r="IT41" s="110"/>
      <c r="IU41" s="110"/>
      <c r="IV41" s="110"/>
      <c r="IW41" s="110"/>
      <c r="IX41" s="297"/>
      <c r="IY41" s="111"/>
      <c r="IZ41" s="110"/>
      <c r="JA41" s="110"/>
      <c r="JB41" s="110"/>
      <c r="JC41" s="110"/>
      <c r="JD41" s="110"/>
      <c r="JE41" s="110"/>
      <c r="JF41" s="110"/>
      <c r="JG41" s="110"/>
      <c r="JH41" s="110"/>
      <c r="JI41" s="297"/>
      <c r="JJ41" s="111"/>
      <c r="JK41" s="110"/>
      <c r="JL41" s="110"/>
      <c r="JM41" s="110"/>
      <c r="JN41" s="110"/>
      <c r="JO41" s="110"/>
      <c r="JP41" s="110"/>
      <c r="JQ41" s="110"/>
      <c r="JR41" s="110"/>
      <c r="JS41" s="110"/>
      <c r="JT41" s="297"/>
      <c r="JU41" s="111"/>
      <c r="JV41" s="110"/>
      <c r="JW41" s="110"/>
      <c r="JX41" s="110"/>
      <c r="JY41" s="110"/>
      <c r="JZ41" s="110"/>
      <c r="KA41" s="110"/>
      <c r="KB41" s="110"/>
      <c r="KC41" s="110"/>
      <c r="KD41" s="110"/>
      <c r="KE41" s="297"/>
      <c r="KF41" s="111"/>
      <c r="KG41" s="110"/>
      <c r="KH41" s="110"/>
      <c r="KI41" s="110"/>
      <c r="KJ41" s="110"/>
      <c r="KK41" s="110"/>
      <c r="KL41" s="110"/>
      <c r="KM41" s="110"/>
      <c r="KN41" s="110"/>
      <c r="KO41" s="110"/>
      <c r="KP41" s="297"/>
      <c r="KQ41" s="111"/>
      <c r="KR41" s="110"/>
      <c r="KS41" s="110"/>
      <c r="KT41" s="110"/>
      <c r="KU41" s="110"/>
      <c r="KV41" s="110"/>
      <c r="KW41" s="110"/>
      <c r="KX41" s="110"/>
      <c r="KY41" s="110"/>
      <c r="KZ41" s="110"/>
      <c r="LA41" s="297"/>
      <c r="LB41" s="111"/>
      <c r="LC41" s="110"/>
      <c r="LD41" s="110"/>
      <c r="LE41" s="110"/>
      <c r="LF41" s="130"/>
      <c r="LG41" s="110"/>
      <c r="LH41" s="45"/>
      <c r="LI41" s="110"/>
      <c r="LJ41" s="110"/>
      <c r="LK41" s="110"/>
      <c r="LL41" s="110"/>
      <c r="LM41" s="297"/>
      <c r="LN41" s="111"/>
      <c r="LO41" s="110"/>
      <c r="LP41" s="110"/>
      <c r="LQ41" s="110"/>
      <c r="LR41" s="110"/>
      <c r="LS41" s="110"/>
      <c r="LT41" s="110"/>
      <c r="LU41" s="110"/>
      <c r="LV41" s="110"/>
      <c r="LW41" s="110"/>
      <c r="LX41" s="297"/>
      <c r="LY41" s="111"/>
      <c r="LZ41" s="110"/>
      <c r="MA41" s="110"/>
      <c r="MB41" s="110"/>
      <c r="MC41" s="130"/>
      <c r="MD41" s="110"/>
      <c r="ME41" s="110"/>
      <c r="MF41" s="110"/>
      <c r="MG41" s="110"/>
      <c r="MH41" s="110"/>
      <c r="MI41" s="110"/>
      <c r="MJ41" s="297"/>
      <c r="MK41" s="111"/>
      <c r="ML41" s="110"/>
      <c r="MM41" s="110"/>
      <c r="MN41" s="110"/>
      <c r="MO41" s="306"/>
      <c r="MP41" s="110"/>
      <c r="MQ41" s="110"/>
      <c r="MR41" s="110"/>
      <c r="MS41" s="306"/>
      <c r="MT41" s="110"/>
      <c r="MU41" s="297"/>
      <c r="MV41" s="111"/>
    </row>
    <row r="42" spans="1:360" s="113" customFormat="1" x14ac:dyDescent="0.25">
      <c r="A42" s="58"/>
      <c r="B42" s="58" t="s">
        <v>94</v>
      </c>
      <c r="C42" s="112">
        <f>SUM(BP35,CA35,CL35,CX35,DI35,EF35,FD35,FO35,FZ35,GK35,HG35,GV35,ID35,IO35,JK35,JV35,KG35,KR35,LC35,LO35,LZ35,ML35,IZ35,HS35,ER35,DU35)</f>
        <v>87</v>
      </c>
      <c r="D42" s="114"/>
      <c r="E42" s="110"/>
      <c r="F42" s="110"/>
      <c r="G42" s="62"/>
      <c r="H42" s="109"/>
      <c r="I42" s="110"/>
      <c r="J42" s="110"/>
      <c r="K42" s="306"/>
      <c r="L42" s="29"/>
      <c r="M42" s="305"/>
      <c r="N42" s="110"/>
      <c r="O42" s="110"/>
      <c r="P42" s="110"/>
      <c r="Q42" s="115"/>
      <c r="R42" s="110"/>
      <c r="S42" s="111"/>
      <c r="T42" s="110"/>
      <c r="U42" s="110"/>
      <c r="V42" s="110"/>
      <c r="W42" s="203"/>
      <c r="X42" s="110"/>
      <c r="Y42" s="110"/>
      <c r="Z42" s="134"/>
      <c r="AA42" s="135"/>
      <c r="AB42" s="135"/>
      <c r="AC42" s="150"/>
      <c r="AD42" s="135"/>
      <c r="AE42" s="136"/>
      <c r="AF42" s="110"/>
      <c r="AG42" s="110"/>
      <c r="AH42" s="110"/>
      <c r="AI42" s="150"/>
      <c r="AJ42" s="110"/>
      <c r="AK42" s="111"/>
      <c r="AL42" s="110"/>
      <c r="AM42" s="110"/>
      <c r="AN42" s="110"/>
      <c r="AO42" s="110"/>
      <c r="AP42" s="110"/>
      <c r="AQ42" s="111"/>
      <c r="AR42" s="110"/>
      <c r="AS42" s="110"/>
      <c r="AT42" s="110"/>
      <c r="AU42" s="313"/>
      <c r="AV42" s="110"/>
      <c r="AW42" s="111"/>
      <c r="AX42" s="110"/>
      <c r="AY42" s="110"/>
      <c r="AZ42" s="110"/>
      <c r="BA42" s="313"/>
      <c r="BB42" s="110"/>
      <c r="BC42" s="111"/>
      <c r="BD42" s="110"/>
      <c r="BE42" s="110"/>
      <c r="BF42" s="110"/>
      <c r="BG42" s="313"/>
      <c r="BH42" s="110"/>
      <c r="BI42" s="111"/>
      <c r="BJ42" s="110"/>
      <c r="BK42" s="110"/>
      <c r="BL42" s="110"/>
      <c r="BM42" s="290"/>
      <c r="BN42" s="110"/>
      <c r="BO42" s="111"/>
      <c r="BP42" s="110"/>
      <c r="BQ42" s="110"/>
      <c r="BR42" s="110"/>
      <c r="BS42" s="313"/>
      <c r="BT42" s="110"/>
      <c r="BU42" s="110"/>
      <c r="BV42" s="110"/>
      <c r="BW42" s="110"/>
      <c r="BX42" s="73"/>
      <c r="BY42" s="73"/>
      <c r="BZ42" s="111"/>
      <c r="CA42" s="110"/>
      <c r="CB42" s="110"/>
      <c r="CC42" s="110"/>
      <c r="CD42" s="110"/>
      <c r="CE42" s="110"/>
      <c r="CF42" s="110"/>
      <c r="CG42" s="110"/>
      <c r="CH42" s="110"/>
      <c r="CI42" s="110"/>
      <c r="CJ42" s="297"/>
      <c r="CK42" s="111"/>
      <c r="CL42" s="110"/>
      <c r="CM42" s="110"/>
      <c r="CN42" s="110"/>
      <c r="CO42" s="110"/>
      <c r="CP42" s="110"/>
      <c r="CQ42" s="110"/>
      <c r="CR42" s="110"/>
      <c r="CS42" s="110"/>
      <c r="CT42" s="110"/>
      <c r="CU42" s="110"/>
      <c r="CV42" s="297"/>
      <c r="CW42" s="111"/>
      <c r="CX42" s="110"/>
      <c r="CY42" s="110"/>
      <c r="CZ42" s="110"/>
      <c r="DA42" s="110"/>
      <c r="DB42" s="70"/>
      <c r="DC42" s="70"/>
      <c r="DD42" s="70"/>
      <c r="DE42" s="70"/>
      <c r="DF42" s="110"/>
      <c r="DG42" s="297"/>
      <c r="DH42" s="111"/>
      <c r="DI42" s="110"/>
      <c r="DJ42" s="110"/>
      <c r="DK42" s="110"/>
      <c r="DL42" s="110"/>
      <c r="DM42" s="110"/>
      <c r="DN42" s="70"/>
      <c r="DO42" s="70"/>
      <c r="DP42" s="70"/>
      <c r="DQ42" s="70"/>
      <c r="DR42" s="110"/>
      <c r="DS42" s="297"/>
      <c r="DT42" s="111"/>
      <c r="DU42" s="110"/>
      <c r="DV42" s="110"/>
      <c r="DW42" s="110"/>
      <c r="DX42" s="110"/>
      <c r="DY42" s="110"/>
      <c r="DZ42" s="110"/>
      <c r="EA42" s="110"/>
      <c r="EB42" s="110"/>
      <c r="EC42" s="110"/>
      <c r="ED42" s="297"/>
      <c r="EE42" s="111"/>
      <c r="EF42" s="110"/>
      <c r="EG42" s="110"/>
      <c r="EH42" s="110"/>
      <c r="EI42" s="110"/>
      <c r="EJ42" s="333"/>
      <c r="EK42" s="110"/>
      <c r="EL42" s="110"/>
      <c r="EM42" s="110"/>
      <c r="EN42" s="110"/>
      <c r="EO42" s="110"/>
      <c r="EP42" s="297"/>
      <c r="EQ42" s="111"/>
      <c r="ER42" s="110"/>
      <c r="ES42" s="110"/>
      <c r="ET42" s="110"/>
      <c r="EU42" s="130"/>
      <c r="EV42" s="110"/>
      <c r="EW42" s="110"/>
      <c r="EX42" s="110"/>
      <c r="EY42" s="110"/>
      <c r="EZ42" s="110"/>
      <c r="FA42" s="110"/>
      <c r="FB42" s="297"/>
      <c r="FC42" s="111"/>
      <c r="FD42" s="110"/>
      <c r="FE42" s="110"/>
      <c r="FF42" s="110"/>
      <c r="FG42" s="110"/>
      <c r="FH42" s="110"/>
      <c r="FI42" s="110"/>
      <c r="FJ42" s="110"/>
      <c r="FK42" s="110"/>
      <c r="FL42" s="110"/>
      <c r="FM42" s="297"/>
      <c r="FN42" s="111"/>
      <c r="FO42" s="110"/>
      <c r="FP42" s="110"/>
      <c r="FQ42" s="110"/>
      <c r="FR42" s="110"/>
      <c r="FS42" s="110"/>
      <c r="FT42" s="110"/>
      <c r="FU42" s="110"/>
      <c r="FV42" s="110"/>
      <c r="FW42" s="110"/>
      <c r="FX42" s="297"/>
      <c r="FY42" s="111"/>
      <c r="FZ42" s="110"/>
      <c r="GA42" s="110"/>
      <c r="GB42" s="110"/>
      <c r="GC42" s="110"/>
      <c r="GD42" s="45"/>
      <c r="GE42" s="110"/>
      <c r="GF42" s="110"/>
      <c r="GG42" s="110"/>
      <c r="GH42" s="110"/>
      <c r="GI42" s="297"/>
      <c r="GJ42" s="111"/>
      <c r="GK42" s="110"/>
      <c r="GL42" s="110"/>
      <c r="GM42" s="110"/>
      <c r="GN42" s="110"/>
      <c r="GO42" s="110"/>
      <c r="GP42" s="110"/>
      <c r="GQ42" s="110"/>
      <c r="GR42" s="110"/>
      <c r="GS42" s="110"/>
      <c r="GT42" s="297"/>
      <c r="GU42" s="111"/>
      <c r="GV42" s="110"/>
      <c r="GW42" s="110"/>
      <c r="GX42" s="110"/>
      <c r="GY42" s="110"/>
      <c r="GZ42" s="110"/>
      <c r="HA42" s="110"/>
      <c r="HB42" s="110"/>
      <c r="HC42" s="110"/>
      <c r="HD42" s="110"/>
      <c r="HE42" s="297"/>
      <c r="HF42" s="111"/>
      <c r="HG42" s="110"/>
      <c r="HH42" s="110"/>
      <c r="HI42" s="110"/>
      <c r="HJ42" s="128"/>
      <c r="HK42" s="110"/>
      <c r="HL42" s="110"/>
      <c r="HM42" s="110"/>
      <c r="HN42" s="110"/>
      <c r="HO42" s="110"/>
      <c r="HP42" s="110"/>
      <c r="HQ42" s="297"/>
      <c r="HR42" s="111"/>
      <c r="HS42" s="110"/>
      <c r="HT42" s="110"/>
      <c r="HU42" s="110"/>
      <c r="HV42" s="110"/>
      <c r="HW42" s="110"/>
      <c r="HX42" s="110"/>
      <c r="HY42" s="110"/>
      <c r="HZ42" s="110"/>
      <c r="IA42" s="110"/>
      <c r="IB42" s="297"/>
      <c r="IC42" s="111"/>
      <c r="ID42" s="110"/>
      <c r="IE42" s="110"/>
      <c r="IF42" s="110"/>
      <c r="IG42" s="110"/>
      <c r="IH42" s="110"/>
      <c r="II42" s="110"/>
      <c r="IJ42" s="110"/>
      <c r="IK42" s="110"/>
      <c r="IL42" s="110"/>
      <c r="IM42" s="297"/>
      <c r="IN42" s="111"/>
      <c r="IO42" s="110"/>
      <c r="IP42" s="110"/>
      <c r="IQ42" s="110"/>
      <c r="IR42" s="110"/>
      <c r="IS42" s="110"/>
      <c r="IT42" s="110"/>
      <c r="IU42" s="110"/>
      <c r="IV42" s="110"/>
      <c r="IW42" s="110"/>
      <c r="IX42" s="297"/>
      <c r="IY42" s="111"/>
      <c r="IZ42" s="110"/>
      <c r="JA42" s="110"/>
      <c r="JB42" s="110"/>
      <c r="JC42" s="110"/>
      <c r="JD42" s="110"/>
      <c r="JE42" s="110"/>
      <c r="JF42" s="110"/>
      <c r="JG42" s="110"/>
      <c r="JH42" s="110"/>
      <c r="JI42" s="297"/>
      <c r="JJ42" s="111"/>
      <c r="JK42" s="110"/>
      <c r="JL42" s="110"/>
      <c r="JM42" s="110"/>
      <c r="JN42" s="110"/>
      <c r="JO42" s="110"/>
      <c r="JP42" s="110"/>
      <c r="JQ42" s="110"/>
      <c r="JR42" s="110"/>
      <c r="JS42" s="110"/>
      <c r="JT42" s="297"/>
      <c r="JU42" s="111"/>
      <c r="JV42" s="110"/>
      <c r="JW42" s="110"/>
      <c r="JX42" s="110"/>
      <c r="JY42" s="110"/>
      <c r="JZ42" s="110"/>
      <c r="KA42" s="110"/>
      <c r="KB42" s="110"/>
      <c r="KC42" s="110"/>
      <c r="KD42" s="110"/>
      <c r="KE42" s="297"/>
      <c r="KF42" s="111"/>
      <c r="KG42" s="110"/>
      <c r="KH42" s="110"/>
      <c r="KI42" s="110"/>
      <c r="KJ42" s="110"/>
      <c r="KK42" s="110"/>
      <c r="KL42" s="110"/>
      <c r="KM42" s="110"/>
      <c r="KN42" s="110"/>
      <c r="KO42" s="110"/>
      <c r="KP42" s="297"/>
      <c r="KQ42" s="111"/>
      <c r="KR42" s="110"/>
      <c r="KS42" s="110"/>
      <c r="KT42" s="110"/>
      <c r="KU42" s="110"/>
      <c r="KV42" s="110"/>
      <c r="KW42" s="110"/>
      <c r="KX42" s="110"/>
      <c r="KY42" s="110"/>
      <c r="KZ42" s="110"/>
      <c r="LA42" s="297"/>
      <c r="LB42" s="111"/>
      <c r="LC42" s="110"/>
      <c r="LD42" s="110"/>
      <c r="LE42" s="110"/>
      <c r="LF42" s="130"/>
      <c r="LG42" s="110"/>
      <c r="LH42" s="45"/>
      <c r="LI42" s="110"/>
      <c r="LJ42" s="110"/>
      <c r="LK42" s="110"/>
      <c r="LL42" s="110"/>
      <c r="LM42" s="297"/>
      <c r="LN42" s="111"/>
      <c r="LO42" s="110"/>
      <c r="LP42" s="110"/>
      <c r="LQ42" s="110"/>
      <c r="LR42" s="110"/>
      <c r="LS42" s="110"/>
      <c r="LT42" s="110"/>
      <c r="LU42" s="110"/>
      <c r="LV42" s="110"/>
      <c r="LW42" s="110"/>
      <c r="LX42" s="297"/>
      <c r="LY42" s="111"/>
      <c r="LZ42" s="110"/>
      <c r="MA42" s="110"/>
      <c r="MB42" s="110"/>
      <c r="MC42" s="130"/>
      <c r="MD42" s="110"/>
      <c r="ME42" s="110"/>
      <c r="MF42" s="110"/>
      <c r="MG42" s="110"/>
      <c r="MH42" s="110"/>
      <c r="MI42" s="110"/>
      <c r="MJ42" s="297"/>
      <c r="MK42" s="111"/>
      <c r="ML42" s="110"/>
      <c r="MM42" s="110"/>
      <c r="MN42" s="110"/>
      <c r="MO42" s="306"/>
      <c r="MP42" s="110"/>
      <c r="MQ42" s="110"/>
      <c r="MR42" s="110"/>
      <c r="MS42" s="306"/>
      <c r="MT42" s="110"/>
      <c r="MU42" s="297"/>
      <c r="MV42" s="111"/>
    </row>
    <row r="43" spans="1:360" s="113" customFormat="1" x14ac:dyDescent="0.25">
      <c r="A43" s="58"/>
      <c r="B43" s="58" t="s">
        <v>95</v>
      </c>
      <c r="C43" s="112">
        <f>SUM(C41,C42)</f>
        <v>112</v>
      </c>
      <c r="D43" s="114"/>
      <c r="E43" s="110"/>
      <c r="F43" s="110"/>
      <c r="G43" s="62"/>
      <c r="H43" s="109"/>
      <c r="I43" s="110"/>
      <c r="J43" s="110"/>
      <c r="K43" s="306"/>
      <c r="L43" s="29"/>
      <c r="M43" s="305"/>
      <c r="N43" s="110"/>
      <c r="O43" s="110"/>
      <c r="P43" s="110"/>
      <c r="Q43" s="115"/>
      <c r="R43" s="110"/>
      <c r="S43" s="111"/>
      <c r="T43" s="110"/>
      <c r="U43" s="110"/>
      <c r="V43" s="110"/>
      <c r="W43" s="203"/>
      <c r="X43" s="110"/>
      <c r="Y43" s="110"/>
      <c r="Z43" s="134"/>
      <c r="AA43" s="135"/>
      <c r="AB43" s="135"/>
      <c r="AC43" s="150"/>
      <c r="AD43" s="135"/>
      <c r="AE43" s="136"/>
      <c r="AF43" s="110"/>
      <c r="AG43" s="110"/>
      <c r="AH43" s="110"/>
      <c r="AI43" s="150"/>
      <c r="AJ43" s="110"/>
      <c r="AK43" s="111"/>
      <c r="AL43" s="110"/>
      <c r="AM43" s="110"/>
      <c r="AN43" s="110"/>
      <c r="AO43" s="110"/>
      <c r="AP43" s="110"/>
      <c r="AQ43" s="111"/>
      <c r="AR43" s="110"/>
      <c r="AS43" s="110"/>
      <c r="AT43" s="110"/>
      <c r="AU43" s="313"/>
      <c r="AV43" s="110"/>
      <c r="AW43" s="111"/>
      <c r="AX43" s="110"/>
      <c r="AY43" s="110"/>
      <c r="AZ43" s="110"/>
      <c r="BA43" s="313"/>
      <c r="BB43" s="110"/>
      <c r="BC43" s="111"/>
      <c r="BD43" s="110"/>
      <c r="BE43" s="110"/>
      <c r="BF43" s="110"/>
      <c r="BG43" s="313"/>
      <c r="BH43" s="110"/>
      <c r="BI43" s="111"/>
      <c r="BJ43" s="110"/>
      <c r="BK43" s="110"/>
      <c r="BL43" s="110"/>
      <c r="BM43" s="290"/>
      <c r="BN43" s="110"/>
      <c r="BO43" s="111"/>
      <c r="BP43" s="110"/>
      <c r="BQ43" s="110"/>
      <c r="BR43" s="110"/>
      <c r="BS43" s="313"/>
      <c r="BT43" s="110"/>
      <c r="BU43" s="110"/>
      <c r="BV43" s="110"/>
      <c r="BW43" s="110"/>
      <c r="BX43" s="73"/>
      <c r="BY43" s="73"/>
      <c r="BZ43" s="111"/>
      <c r="CA43" s="110"/>
      <c r="CB43" s="110"/>
      <c r="CC43" s="110"/>
      <c r="CD43" s="110"/>
      <c r="CE43" s="110"/>
      <c r="CF43" s="110"/>
      <c r="CG43" s="110"/>
      <c r="CH43" s="110"/>
      <c r="CI43" s="110"/>
      <c r="CJ43" s="297"/>
      <c r="CK43" s="111"/>
      <c r="CL43" s="110"/>
      <c r="CM43" s="110"/>
      <c r="CN43" s="110"/>
      <c r="CO43" s="110"/>
      <c r="CP43" s="110"/>
      <c r="CQ43" s="110"/>
      <c r="CR43" s="110"/>
      <c r="CS43" s="110"/>
      <c r="CT43" s="110"/>
      <c r="CU43" s="110"/>
      <c r="CV43" s="297"/>
      <c r="CW43" s="111"/>
      <c r="CX43" s="110"/>
      <c r="CY43" s="110"/>
      <c r="CZ43" s="110"/>
      <c r="DA43" s="110"/>
      <c r="DB43" s="70"/>
      <c r="DC43" s="70"/>
      <c r="DD43" s="70"/>
      <c r="DE43" s="70"/>
      <c r="DF43" s="110"/>
      <c r="DG43" s="297"/>
      <c r="DH43" s="111"/>
      <c r="DI43" s="110"/>
      <c r="DJ43" s="110"/>
      <c r="DK43" s="110"/>
      <c r="DL43" s="110"/>
      <c r="DM43" s="110"/>
      <c r="DN43" s="70"/>
      <c r="DO43" s="70"/>
      <c r="DP43" s="70"/>
      <c r="DQ43" s="70"/>
      <c r="DR43" s="110"/>
      <c r="DS43" s="297"/>
      <c r="DT43" s="111"/>
      <c r="DU43" s="110"/>
      <c r="DV43" s="110"/>
      <c r="DW43" s="110"/>
      <c r="DX43" s="110"/>
      <c r="DY43" s="110"/>
      <c r="DZ43" s="110"/>
      <c r="EA43" s="110"/>
      <c r="EB43" s="110"/>
      <c r="EC43" s="110"/>
      <c r="ED43" s="297"/>
      <c r="EE43" s="111"/>
      <c r="EF43" s="110"/>
      <c r="EG43" s="110"/>
      <c r="EH43" s="110"/>
      <c r="EI43" s="110"/>
      <c r="EJ43" s="333"/>
      <c r="EK43" s="110"/>
      <c r="EL43" s="110"/>
      <c r="EM43" s="110"/>
      <c r="EN43" s="110"/>
      <c r="EO43" s="110"/>
      <c r="EP43" s="297"/>
      <c r="EQ43" s="111"/>
      <c r="ER43" s="110"/>
      <c r="ES43" s="110"/>
      <c r="ET43" s="110"/>
      <c r="EU43" s="130"/>
      <c r="EV43" s="110"/>
      <c r="EW43" s="110"/>
      <c r="EX43" s="110"/>
      <c r="EY43" s="110"/>
      <c r="EZ43" s="110"/>
      <c r="FA43" s="110"/>
      <c r="FB43" s="297"/>
      <c r="FC43" s="111"/>
      <c r="FD43" s="110"/>
      <c r="FE43" s="110"/>
      <c r="FF43" s="110"/>
      <c r="FG43" s="110"/>
      <c r="FH43" s="110"/>
      <c r="FI43" s="110"/>
      <c r="FJ43" s="110"/>
      <c r="FK43" s="110"/>
      <c r="FL43" s="110"/>
      <c r="FM43" s="297"/>
      <c r="FN43" s="111"/>
      <c r="FO43" s="110"/>
      <c r="FP43" s="110"/>
      <c r="FQ43" s="110"/>
      <c r="FR43" s="110"/>
      <c r="FS43" s="110"/>
      <c r="FT43" s="110"/>
      <c r="FU43" s="110"/>
      <c r="FV43" s="110"/>
      <c r="FW43" s="110"/>
      <c r="FX43" s="297"/>
      <c r="FY43" s="111"/>
      <c r="FZ43" s="110"/>
      <c r="GA43" s="110"/>
      <c r="GB43" s="110"/>
      <c r="GC43" s="110"/>
      <c r="GD43" s="45"/>
      <c r="GE43" s="110"/>
      <c r="GF43" s="110"/>
      <c r="GG43" s="110"/>
      <c r="GH43" s="110"/>
      <c r="GI43" s="297"/>
      <c r="GJ43" s="111"/>
      <c r="GK43" s="110"/>
      <c r="GL43" s="110"/>
      <c r="GM43" s="110"/>
      <c r="GN43" s="110"/>
      <c r="GO43" s="110"/>
      <c r="GP43" s="110"/>
      <c r="GQ43" s="110"/>
      <c r="GR43" s="110"/>
      <c r="GS43" s="110"/>
      <c r="GT43" s="297"/>
      <c r="GU43" s="111"/>
      <c r="GV43" s="110"/>
      <c r="GW43" s="110"/>
      <c r="GX43" s="110"/>
      <c r="GY43" s="110"/>
      <c r="GZ43" s="110"/>
      <c r="HA43" s="110"/>
      <c r="HB43" s="110"/>
      <c r="HC43" s="110"/>
      <c r="HD43" s="110"/>
      <c r="HE43" s="297"/>
      <c r="HF43" s="111"/>
      <c r="HG43" s="110"/>
      <c r="HH43" s="110"/>
      <c r="HI43" s="110"/>
      <c r="HJ43" s="128"/>
      <c r="HK43" s="110"/>
      <c r="HL43" s="110"/>
      <c r="HM43" s="110"/>
      <c r="HN43" s="110"/>
      <c r="HO43" s="110"/>
      <c r="HP43" s="110"/>
      <c r="HQ43" s="297"/>
      <c r="HR43" s="111"/>
      <c r="HS43" s="110"/>
      <c r="HT43" s="110"/>
      <c r="HU43" s="110"/>
      <c r="HV43" s="110"/>
      <c r="HW43" s="110"/>
      <c r="HX43" s="110"/>
      <c r="HY43" s="110"/>
      <c r="HZ43" s="110"/>
      <c r="IA43" s="110"/>
      <c r="IB43" s="297"/>
      <c r="IC43" s="111"/>
      <c r="ID43" s="110"/>
      <c r="IE43" s="110"/>
      <c r="IF43" s="110"/>
      <c r="IG43" s="110"/>
      <c r="IH43" s="110"/>
      <c r="II43" s="110"/>
      <c r="IJ43" s="110"/>
      <c r="IK43" s="110"/>
      <c r="IL43" s="110"/>
      <c r="IM43" s="297"/>
      <c r="IN43" s="111"/>
      <c r="IO43" s="110"/>
      <c r="IP43" s="110"/>
      <c r="IQ43" s="110"/>
      <c r="IR43" s="110"/>
      <c r="IS43" s="110"/>
      <c r="IT43" s="110"/>
      <c r="IU43" s="110"/>
      <c r="IV43" s="110"/>
      <c r="IW43" s="110"/>
      <c r="IX43" s="297"/>
      <c r="IY43" s="111"/>
      <c r="IZ43" s="110"/>
      <c r="JA43" s="110"/>
      <c r="JB43" s="110"/>
      <c r="JC43" s="110"/>
      <c r="JD43" s="110"/>
      <c r="JE43" s="110"/>
      <c r="JF43" s="110"/>
      <c r="JG43" s="110"/>
      <c r="JH43" s="110"/>
      <c r="JI43" s="297"/>
      <c r="JJ43" s="111"/>
      <c r="JK43" s="110"/>
      <c r="JL43" s="110"/>
      <c r="JM43" s="110"/>
      <c r="JN43" s="110"/>
      <c r="JO43" s="110"/>
      <c r="JP43" s="110"/>
      <c r="JQ43" s="110"/>
      <c r="JR43" s="110"/>
      <c r="JS43" s="110"/>
      <c r="JT43" s="297"/>
      <c r="JU43" s="111"/>
      <c r="JV43" s="110"/>
      <c r="JW43" s="110"/>
      <c r="JX43" s="110"/>
      <c r="JY43" s="110"/>
      <c r="JZ43" s="110"/>
      <c r="KA43" s="110"/>
      <c r="KB43" s="110"/>
      <c r="KC43" s="110"/>
      <c r="KD43" s="110"/>
      <c r="KE43" s="297"/>
      <c r="KF43" s="111"/>
      <c r="KG43" s="110"/>
      <c r="KH43" s="110"/>
      <c r="KI43" s="110"/>
      <c r="KJ43" s="110"/>
      <c r="KK43" s="110"/>
      <c r="KL43" s="110"/>
      <c r="KM43" s="110"/>
      <c r="KN43" s="110"/>
      <c r="KO43" s="110"/>
      <c r="KP43" s="297"/>
      <c r="KQ43" s="111"/>
      <c r="KR43" s="110"/>
      <c r="KS43" s="110"/>
      <c r="KT43" s="110"/>
      <c r="KU43" s="110"/>
      <c r="KV43" s="110"/>
      <c r="KW43" s="110"/>
      <c r="KX43" s="110"/>
      <c r="KY43" s="110"/>
      <c r="KZ43" s="110"/>
      <c r="LA43" s="297"/>
      <c r="LB43" s="111"/>
      <c r="LC43" s="110"/>
      <c r="LD43" s="110"/>
      <c r="LE43" s="110"/>
      <c r="LF43" s="130"/>
      <c r="LG43" s="110"/>
      <c r="LH43" s="45"/>
      <c r="LI43" s="110"/>
      <c r="LJ43" s="110"/>
      <c r="LK43" s="110"/>
      <c r="LL43" s="110"/>
      <c r="LM43" s="297"/>
      <c r="LN43" s="111"/>
      <c r="LO43" s="110"/>
      <c r="LP43" s="110"/>
      <c r="LQ43" s="110"/>
      <c r="LR43" s="110"/>
      <c r="LS43" s="110"/>
      <c r="LT43" s="110"/>
      <c r="LU43" s="110"/>
      <c r="LV43" s="110"/>
      <c r="LW43" s="110"/>
      <c r="LX43" s="297"/>
      <c r="LY43" s="111"/>
      <c r="LZ43" s="110"/>
      <c r="MA43" s="110"/>
      <c r="MB43" s="110"/>
      <c r="MC43" s="130"/>
      <c r="MD43" s="110"/>
      <c r="ME43" s="110"/>
      <c r="MF43" s="110"/>
      <c r="MG43" s="110"/>
      <c r="MH43" s="110"/>
      <c r="MI43" s="110"/>
      <c r="MJ43" s="297"/>
      <c r="MK43" s="111"/>
      <c r="ML43" s="110"/>
      <c r="MM43" s="110"/>
      <c r="MN43" s="110"/>
      <c r="MO43" s="306"/>
      <c r="MP43" s="110"/>
      <c r="MQ43" s="110"/>
      <c r="MR43" s="110"/>
      <c r="MS43" s="306"/>
      <c r="MT43" s="110"/>
      <c r="MU43" s="297"/>
      <c r="MV43" s="111"/>
    </row>
    <row r="44" spans="1:360" s="113" customFormat="1" x14ac:dyDescent="0.25">
      <c r="A44" s="362" t="s">
        <v>91</v>
      </c>
      <c r="B44" s="362"/>
      <c r="C44" s="112"/>
      <c r="D44" s="114"/>
      <c r="E44" s="110"/>
      <c r="F44" s="110"/>
      <c r="G44" s="62"/>
      <c r="H44" s="109"/>
      <c r="I44" s="110"/>
      <c r="J44" s="110"/>
      <c r="K44" s="306"/>
      <c r="L44" s="29"/>
      <c r="M44" s="305"/>
      <c r="N44" s="110"/>
      <c r="O44" s="110"/>
      <c r="P44" s="110"/>
      <c r="Q44" s="115"/>
      <c r="R44" s="110"/>
      <c r="S44" s="111"/>
      <c r="T44" s="110"/>
      <c r="U44" s="110"/>
      <c r="V44" s="110"/>
      <c r="W44" s="203"/>
      <c r="X44" s="110"/>
      <c r="Y44" s="110"/>
      <c r="Z44" s="134"/>
      <c r="AA44" s="135"/>
      <c r="AB44" s="135"/>
      <c r="AC44" s="150"/>
      <c r="AD44" s="135"/>
      <c r="AE44" s="136"/>
      <c r="AF44" s="110"/>
      <c r="AG44" s="110"/>
      <c r="AH44" s="110"/>
      <c r="AI44" s="150"/>
      <c r="AJ44" s="110"/>
      <c r="AK44" s="111"/>
      <c r="AL44" s="110"/>
      <c r="AM44" s="110"/>
      <c r="AN44" s="110"/>
      <c r="AO44" s="110"/>
      <c r="AP44" s="110"/>
      <c r="AQ44" s="111"/>
      <c r="AR44" s="110"/>
      <c r="AS44" s="110"/>
      <c r="AT44" s="110"/>
      <c r="AU44" s="313"/>
      <c r="AV44" s="110"/>
      <c r="AW44" s="111"/>
      <c r="AX44" s="110"/>
      <c r="AY44" s="110"/>
      <c r="AZ44" s="110"/>
      <c r="BA44" s="313"/>
      <c r="BB44" s="110"/>
      <c r="BC44" s="111"/>
      <c r="BD44" s="110"/>
      <c r="BE44" s="110"/>
      <c r="BF44" s="110"/>
      <c r="BG44" s="313"/>
      <c r="BH44" s="110"/>
      <c r="BI44" s="111"/>
      <c r="BJ44" s="110"/>
      <c r="BK44" s="110"/>
      <c r="BL44" s="110"/>
      <c r="BM44" s="290"/>
      <c r="BN44" s="110"/>
      <c r="BO44" s="111"/>
      <c r="BP44" s="110"/>
      <c r="BQ44" s="110"/>
      <c r="BR44" s="110"/>
      <c r="BS44" s="313"/>
      <c r="BT44" s="110"/>
      <c r="BU44" s="110"/>
      <c r="BV44" s="110"/>
      <c r="BW44" s="110"/>
      <c r="BX44" s="73"/>
      <c r="BY44" s="73"/>
      <c r="BZ44" s="111"/>
      <c r="CA44" s="110"/>
      <c r="CB44" s="110"/>
      <c r="CC44" s="110"/>
      <c r="CD44" s="110"/>
      <c r="CE44" s="110"/>
      <c r="CF44" s="110"/>
      <c r="CG44" s="110"/>
      <c r="CH44" s="110"/>
      <c r="CI44" s="110"/>
      <c r="CJ44" s="297"/>
      <c r="CK44" s="111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297"/>
      <c r="CW44" s="111"/>
      <c r="CX44" s="110"/>
      <c r="CY44" s="110"/>
      <c r="CZ44" s="110"/>
      <c r="DA44" s="110"/>
      <c r="DB44" s="70"/>
      <c r="DC44" s="70"/>
      <c r="DD44" s="70"/>
      <c r="DE44" s="70"/>
      <c r="DF44" s="110"/>
      <c r="DG44" s="297"/>
      <c r="DH44" s="111"/>
      <c r="DI44" s="110"/>
      <c r="DJ44" s="110"/>
      <c r="DK44" s="110"/>
      <c r="DL44" s="110"/>
      <c r="DM44" s="110"/>
      <c r="DN44" s="70"/>
      <c r="DO44" s="70"/>
      <c r="DP44" s="70"/>
      <c r="DQ44" s="70"/>
      <c r="DR44" s="110"/>
      <c r="DS44" s="297"/>
      <c r="DT44" s="111"/>
      <c r="DU44" s="110"/>
      <c r="DV44" s="110"/>
      <c r="DW44" s="110"/>
      <c r="DX44" s="110"/>
      <c r="DY44" s="110"/>
      <c r="DZ44" s="110"/>
      <c r="EA44" s="110"/>
      <c r="EB44" s="110"/>
      <c r="EC44" s="110"/>
      <c r="ED44" s="297"/>
      <c r="EE44" s="111"/>
      <c r="EF44" s="110"/>
      <c r="EG44" s="110"/>
      <c r="EH44" s="110"/>
      <c r="EI44" s="110"/>
      <c r="EJ44" s="333"/>
      <c r="EK44" s="110"/>
      <c r="EL44" s="110"/>
      <c r="EM44" s="110"/>
      <c r="EN44" s="110"/>
      <c r="EO44" s="110"/>
      <c r="EP44" s="297"/>
      <c r="EQ44" s="111"/>
      <c r="ER44" s="110"/>
      <c r="ES44" s="110"/>
      <c r="ET44" s="110"/>
      <c r="EU44" s="130"/>
      <c r="EV44" s="110"/>
      <c r="EW44" s="110"/>
      <c r="EX44" s="110"/>
      <c r="EY44" s="110"/>
      <c r="EZ44" s="110"/>
      <c r="FA44" s="110"/>
      <c r="FB44" s="297"/>
      <c r="FC44" s="111"/>
      <c r="FD44" s="110"/>
      <c r="FE44" s="110"/>
      <c r="FF44" s="110"/>
      <c r="FG44" s="110"/>
      <c r="FH44" s="110"/>
      <c r="FI44" s="110"/>
      <c r="FJ44" s="110"/>
      <c r="FK44" s="110"/>
      <c r="FL44" s="110"/>
      <c r="FM44" s="297"/>
      <c r="FN44" s="111"/>
      <c r="FO44" s="110"/>
      <c r="FP44" s="110"/>
      <c r="FQ44" s="110"/>
      <c r="FR44" s="110"/>
      <c r="FS44" s="110"/>
      <c r="FT44" s="110"/>
      <c r="FU44" s="110"/>
      <c r="FV44" s="110"/>
      <c r="FW44" s="110"/>
      <c r="FX44" s="297"/>
      <c r="FY44" s="111"/>
      <c r="FZ44" s="110"/>
      <c r="GA44" s="110"/>
      <c r="GB44" s="110"/>
      <c r="GC44" s="110"/>
      <c r="GD44" s="45"/>
      <c r="GE44" s="110"/>
      <c r="GF44" s="110"/>
      <c r="GG44" s="110"/>
      <c r="GH44" s="110"/>
      <c r="GI44" s="297"/>
      <c r="GJ44" s="111"/>
      <c r="GK44" s="110"/>
      <c r="GL44" s="110"/>
      <c r="GM44" s="110"/>
      <c r="GN44" s="110"/>
      <c r="GO44" s="110"/>
      <c r="GP44" s="110"/>
      <c r="GQ44" s="110"/>
      <c r="GR44" s="110"/>
      <c r="GS44" s="110"/>
      <c r="GT44" s="297"/>
      <c r="GU44" s="111"/>
      <c r="GV44" s="110"/>
      <c r="GW44" s="110"/>
      <c r="GX44" s="110"/>
      <c r="GY44" s="110"/>
      <c r="GZ44" s="110"/>
      <c r="HA44" s="110"/>
      <c r="HB44" s="110"/>
      <c r="HC44" s="110"/>
      <c r="HD44" s="110"/>
      <c r="HE44" s="297"/>
      <c r="HF44" s="111"/>
      <c r="HG44" s="110"/>
      <c r="HH44" s="110"/>
      <c r="HI44" s="110"/>
      <c r="HJ44" s="128"/>
      <c r="HK44" s="110"/>
      <c r="HL44" s="110"/>
      <c r="HM44" s="110"/>
      <c r="HN44" s="110"/>
      <c r="HO44" s="110"/>
      <c r="HP44" s="110"/>
      <c r="HQ44" s="297"/>
      <c r="HR44" s="111"/>
      <c r="HS44" s="110"/>
      <c r="HT44" s="110"/>
      <c r="HU44" s="110"/>
      <c r="HV44" s="110"/>
      <c r="HW44" s="110"/>
      <c r="HX44" s="110"/>
      <c r="HY44" s="110"/>
      <c r="HZ44" s="110"/>
      <c r="IA44" s="110"/>
      <c r="IB44" s="297"/>
      <c r="IC44" s="111"/>
      <c r="ID44" s="110"/>
      <c r="IE44" s="110"/>
      <c r="IF44" s="110"/>
      <c r="IG44" s="110"/>
      <c r="IH44" s="110"/>
      <c r="II44" s="110"/>
      <c r="IJ44" s="110"/>
      <c r="IK44" s="110"/>
      <c r="IL44" s="110"/>
      <c r="IM44" s="297"/>
      <c r="IN44" s="111"/>
      <c r="IO44" s="110"/>
      <c r="IP44" s="110"/>
      <c r="IQ44" s="110"/>
      <c r="IR44" s="110"/>
      <c r="IS44" s="110"/>
      <c r="IT44" s="110"/>
      <c r="IU44" s="110"/>
      <c r="IV44" s="110"/>
      <c r="IW44" s="110"/>
      <c r="IX44" s="297"/>
      <c r="IY44" s="111"/>
      <c r="IZ44" s="110"/>
      <c r="JA44" s="110"/>
      <c r="JB44" s="110"/>
      <c r="JC44" s="110"/>
      <c r="JD44" s="110"/>
      <c r="JE44" s="110"/>
      <c r="JF44" s="110"/>
      <c r="JG44" s="110"/>
      <c r="JH44" s="110"/>
      <c r="JI44" s="297"/>
      <c r="JJ44" s="111"/>
      <c r="JK44" s="110"/>
      <c r="JL44" s="110"/>
      <c r="JM44" s="110"/>
      <c r="JN44" s="110"/>
      <c r="JO44" s="110"/>
      <c r="JP44" s="110"/>
      <c r="JQ44" s="110"/>
      <c r="JR44" s="110"/>
      <c r="JS44" s="110"/>
      <c r="JT44" s="297"/>
      <c r="JU44" s="111"/>
      <c r="JV44" s="110"/>
      <c r="JW44" s="110"/>
      <c r="JX44" s="110"/>
      <c r="JY44" s="110"/>
      <c r="JZ44" s="110"/>
      <c r="KA44" s="110"/>
      <c r="KB44" s="110"/>
      <c r="KC44" s="110"/>
      <c r="KD44" s="110"/>
      <c r="KE44" s="297"/>
      <c r="KF44" s="111"/>
      <c r="KG44" s="110"/>
      <c r="KH44" s="110"/>
      <c r="KI44" s="110"/>
      <c r="KJ44" s="110"/>
      <c r="KK44" s="110"/>
      <c r="KL44" s="110"/>
      <c r="KM44" s="110"/>
      <c r="KN44" s="110"/>
      <c r="KO44" s="110"/>
      <c r="KP44" s="297"/>
      <c r="KQ44" s="111"/>
      <c r="KR44" s="110"/>
      <c r="KS44" s="110"/>
      <c r="KT44" s="110"/>
      <c r="KU44" s="110"/>
      <c r="KV44" s="110"/>
      <c r="KW44" s="110"/>
      <c r="KX44" s="110"/>
      <c r="KY44" s="110"/>
      <c r="KZ44" s="110"/>
      <c r="LA44" s="297"/>
      <c r="LB44" s="111"/>
      <c r="LC44" s="110"/>
      <c r="LD44" s="110"/>
      <c r="LE44" s="110"/>
      <c r="LF44" s="130"/>
      <c r="LG44" s="110"/>
      <c r="LH44" s="45"/>
      <c r="LI44" s="110"/>
      <c r="LJ44" s="110"/>
      <c r="LK44" s="110"/>
      <c r="LL44" s="110"/>
      <c r="LM44" s="297"/>
      <c r="LN44" s="111"/>
      <c r="LO44" s="110"/>
      <c r="LP44" s="110"/>
      <c r="LQ44" s="110"/>
      <c r="LR44" s="110"/>
      <c r="LS44" s="110"/>
      <c r="LT44" s="110"/>
      <c r="LU44" s="110"/>
      <c r="LV44" s="110"/>
      <c r="LW44" s="110"/>
      <c r="LX44" s="297"/>
      <c r="LY44" s="111"/>
      <c r="LZ44" s="110"/>
      <c r="MA44" s="110"/>
      <c r="MB44" s="110"/>
      <c r="MC44" s="130"/>
      <c r="MD44" s="110"/>
      <c r="ME44" s="110"/>
      <c r="MF44" s="110"/>
      <c r="MG44" s="110"/>
      <c r="MH44" s="110"/>
      <c r="MI44" s="110"/>
      <c r="MJ44" s="297"/>
      <c r="MK44" s="111"/>
      <c r="ML44" s="110"/>
      <c r="MM44" s="110"/>
      <c r="MN44" s="110"/>
      <c r="MO44" s="306"/>
      <c r="MP44" s="110"/>
      <c r="MQ44" s="110"/>
      <c r="MR44" s="110"/>
      <c r="MS44" s="306"/>
      <c r="MT44" s="110"/>
      <c r="MU44" s="297"/>
      <c r="MV44" s="111"/>
    </row>
    <row r="45" spans="1:360" s="113" customFormat="1" x14ac:dyDescent="0.25">
      <c r="A45" s="58"/>
      <c r="B45" s="58" t="s">
        <v>93</v>
      </c>
      <c r="C45" s="112">
        <f>SUM(O35,U35,AA35,AG35,AM35,AS35,AY35)</f>
        <v>3</v>
      </c>
      <c r="D45" s="114"/>
      <c r="E45" s="110"/>
      <c r="F45" s="110"/>
      <c r="G45" s="62"/>
      <c r="H45" s="109"/>
      <c r="I45" s="110"/>
      <c r="J45" s="110"/>
      <c r="K45" s="306"/>
      <c r="L45" s="29"/>
      <c r="M45" s="305"/>
      <c r="N45" s="110"/>
      <c r="O45" s="110"/>
      <c r="P45" s="110"/>
      <c r="Q45" s="115"/>
      <c r="R45" s="110"/>
      <c r="S45" s="111"/>
      <c r="T45" s="110"/>
      <c r="U45" s="110"/>
      <c r="V45" s="110"/>
      <c r="W45" s="203"/>
      <c r="X45" s="110"/>
      <c r="Y45" s="110"/>
      <c r="Z45" s="134"/>
      <c r="AA45" s="135"/>
      <c r="AB45" s="135"/>
      <c r="AC45" s="150"/>
      <c r="AD45" s="135"/>
      <c r="AE45" s="136"/>
      <c r="AF45" s="110"/>
      <c r="AG45" s="110"/>
      <c r="AH45" s="110"/>
      <c r="AI45" s="150"/>
      <c r="AJ45" s="110"/>
      <c r="AK45" s="111"/>
      <c r="AL45" s="110"/>
      <c r="AM45" s="110"/>
      <c r="AN45" s="110"/>
      <c r="AO45" s="110"/>
      <c r="AP45" s="110"/>
      <c r="AQ45" s="111"/>
      <c r="AR45" s="110"/>
      <c r="AS45" s="110"/>
      <c r="AT45" s="110"/>
      <c r="AU45" s="313"/>
      <c r="AV45" s="110"/>
      <c r="AW45" s="111"/>
      <c r="AX45" s="110"/>
      <c r="AY45" s="110"/>
      <c r="AZ45" s="110"/>
      <c r="BA45" s="313"/>
      <c r="BB45" s="110"/>
      <c r="BC45" s="111"/>
      <c r="BD45" s="110"/>
      <c r="BE45" s="110"/>
      <c r="BF45" s="110"/>
      <c r="BG45" s="313"/>
      <c r="BH45" s="110"/>
      <c r="BI45" s="111"/>
      <c r="BJ45" s="110"/>
      <c r="BK45" s="110"/>
      <c r="BL45" s="110"/>
      <c r="BM45" s="290"/>
      <c r="BN45" s="110"/>
      <c r="BO45" s="111"/>
      <c r="BP45" s="110"/>
      <c r="BQ45" s="110"/>
      <c r="BR45" s="110"/>
      <c r="BS45" s="313"/>
      <c r="BT45" s="110"/>
      <c r="BU45" s="110"/>
      <c r="BV45" s="110"/>
      <c r="BW45" s="110"/>
      <c r="BX45" s="73"/>
      <c r="BY45" s="73"/>
      <c r="BZ45" s="111"/>
      <c r="CA45" s="110"/>
      <c r="CB45" s="110"/>
      <c r="CC45" s="110"/>
      <c r="CD45" s="110"/>
      <c r="CE45" s="110"/>
      <c r="CF45" s="110"/>
      <c r="CG45" s="110"/>
      <c r="CH45" s="110"/>
      <c r="CI45" s="110"/>
      <c r="CJ45" s="297"/>
      <c r="CK45" s="111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297"/>
      <c r="CW45" s="111"/>
      <c r="CX45" s="110"/>
      <c r="CY45" s="110"/>
      <c r="CZ45" s="110"/>
      <c r="DA45" s="110"/>
      <c r="DB45" s="70"/>
      <c r="DC45" s="70"/>
      <c r="DD45" s="70"/>
      <c r="DE45" s="70"/>
      <c r="DF45" s="110"/>
      <c r="DG45" s="297"/>
      <c r="DH45" s="111"/>
      <c r="DI45" s="110"/>
      <c r="DJ45" s="110"/>
      <c r="DK45" s="110"/>
      <c r="DL45" s="110"/>
      <c r="DM45" s="110"/>
      <c r="DN45" s="70"/>
      <c r="DO45" s="70"/>
      <c r="DP45" s="70"/>
      <c r="DQ45" s="70"/>
      <c r="DR45" s="110"/>
      <c r="DS45" s="297"/>
      <c r="DT45" s="111"/>
      <c r="DU45" s="110"/>
      <c r="DV45" s="110"/>
      <c r="DW45" s="110"/>
      <c r="DX45" s="110"/>
      <c r="DY45" s="110"/>
      <c r="DZ45" s="110"/>
      <c r="EA45" s="110"/>
      <c r="EB45" s="110"/>
      <c r="EC45" s="110"/>
      <c r="ED45" s="297"/>
      <c r="EE45" s="111"/>
      <c r="EF45" s="110"/>
      <c r="EG45" s="110"/>
      <c r="EH45" s="110"/>
      <c r="EI45" s="110"/>
      <c r="EJ45" s="333"/>
      <c r="EK45" s="110"/>
      <c r="EL45" s="110"/>
      <c r="EM45" s="110"/>
      <c r="EN45" s="110"/>
      <c r="EO45" s="110"/>
      <c r="EP45" s="297"/>
      <c r="EQ45" s="111"/>
      <c r="ER45" s="110"/>
      <c r="ES45" s="110"/>
      <c r="ET45" s="110"/>
      <c r="EU45" s="130"/>
      <c r="EV45" s="110"/>
      <c r="EW45" s="110"/>
      <c r="EX45" s="110"/>
      <c r="EY45" s="110"/>
      <c r="EZ45" s="110"/>
      <c r="FA45" s="110"/>
      <c r="FB45" s="297"/>
      <c r="FC45" s="111"/>
      <c r="FD45" s="110"/>
      <c r="FE45" s="110"/>
      <c r="FF45" s="110"/>
      <c r="FG45" s="110"/>
      <c r="FH45" s="110"/>
      <c r="FI45" s="110"/>
      <c r="FJ45" s="110"/>
      <c r="FK45" s="110"/>
      <c r="FL45" s="110"/>
      <c r="FM45" s="297"/>
      <c r="FN45" s="111"/>
      <c r="FO45" s="110"/>
      <c r="FP45" s="110"/>
      <c r="FQ45" s="110"/>
      <c r="FR45" s="110"/>
      <c r="FS45" s="110"/>
      <c r="FT45" s="110"/>
      <c r="FU45" s="110"/>
      <c r="FV45" s="110"/>
      <c r="FW45" s="110"/>
      <c r="FX45" s="297"/>
      <c r="FY45" s="111"/>
      <c r="FZ45" s="110"/>
      <c r="GA45" s="110"/>
      <c r="GB45" s="110"/>
      <c r="GC45" s="110"/>
      <c r="GD45" s="45"/>
      <c r="GE45" s="110"/>
      <c r="GF45" s="110"/>
      <c r="GG45" s="110"/>
      <c r="GH45" s="110"/>
      <c r="GI45" s="297"/>
      <c r="GJ45" s="111"/>
      <c r="GK45" s="110"/>
      <c r="GL45" s="110"/>
      <c r="GM45" s="110"/>
      <c r="GN45" s="110"/>
      <c r="GO45" s="110"/>
      <c r="GP45" s="110"/>
      <c r="GQ45" s="110"/>
      <c r="GR45" s="110"/>
      <c r="GS45" s="110"/>
      <c r="GT45" s="297"/>
      <c r="GU45" s="111"/>
      <c r="GV45" s="110"/>
      <c r="GW45" s="110"/>
      <c r="GX45" s="110"/>
      <c r="GY45" s="110"/>
      <c r="GZ45" s="110"/>
      <c r="HA45" s="110"/>
      <c r="HB45" s="110"/>
      <c r="HC45" s="110"/>
      <c r="HD45" s="110"/>
      <c r="HE45" s="297"/>
      <c r="HF45" s="111"/>
      <c r="HG45" s="110"/>
      <c r="HH45" s="110"/>
      <c r="HI45" s="110"/>
      <c r="HJ45" s="128"/>
      <c r="HK45" s="110"/>
      <c r="HL45" s="110"/>
      <c r="HM45" s="110"/>
      <c r="HN45" s="110"/>
      <c r="HO45" s="110"/>
      <c r="HP45" s="110"/>
      <c r="HQ45" s="297"/>
      <c r="HR45" s="111"/>
      <c r="HS45" s="110"/>
      <c r="HT45" s="110"/>
      <c r="HU45" s="110"/>
      <c r="HV45" s="110"/>
      <c r="HW45" s="110"/>
      <c r="HX45" s="110"/>
      <c r="HY45" s="110"/>
      <c r="HZ45" s="110"/>
      <c r="IA45" s="110"/>
      <c r="IB45" s="297"/>
      <c r="IC45" s="111"/>
      <c r="ID45" s="110"/>
      <c r="IE45" s="110"/>
      <c r="IF45" s="110"/>
      <c r="IG45" s="110"/>
      <c r="IH45" s="110"/>
      <c r="II45" s="110"/>
      <c r="IJ45" s="110"/>
      <c r="IK45" s="110"/>
      <c r="IL45" s="110"/>
      <c r="IM45" s="297"/>
      <c r="IN45" s="111"/>
      <c r="IO45" s="110"/>
      <c r="IP45" s="110"/>
      <c r="IQ45" s="110"/>
      <c r="IR45" s="110"/>
      <c r="IS45" s="110"/>
      <c r="IT45" s="110"/>
      <c r="IU45" s="110"/>
      <c r="IV45" s="110"/>
      <c r="IW45" s="110"/>
      <c r="IX45" s="297"/>
      <c r="IY45" s="111"/>
      <c r="IZ45" s="110"/>
      <c r="JA45" s="110"/>
      <c r="JB45" s="110"/>
      <c r="JC45" s="110"/>
      <c r="JD45" s="110"/>
      <c r="JE45" s="110"/>
      <c r="JF45" s="110"/>
      <c r="JG45" s="110"/>
      <c r="JH45" s="110"/>
      <c r="JI45" s="297"/>
      <c r="JJ45" s="111"/>
      <c r="JK45" s="110"/>
      <c r="JL45" s="110"/>
      <c r="JM45" s="110"/>
      <c r="JN45" s="110"/>
      <c r="JO45" s="110"/>
      <c r="JP45" s="110"/>
      <c r="JQ45" s="110"/>
      <c r="JR45" s="110"/>
      <c r="JS45" s="110"/>
      <c r="JT45" s="297"/>
      <c r="JU45" s="111"/>
      <c r="JV45" s="110"/>
      <c r="JW45" s="110"/>
      <c r="JX45" s="110"/>
      <c r="JY45" s="110"/>
      <c r="JZ45" s="110"/>
      <c r="KA45" s="110"/>
      <c r="KB45" s="110"/>
      <c r="KC45" s="110"/>
      <c r="KD45" s="110"/>
      <c r="KE45" s="297"/>
      <c r="KF45" s="111"/>
      <c r="KG45" s="110"/>
      <c r="KH45" s="110"/>
      <c r="KI45" s="110"/>
      <c r="KJ45" s="110"/>
      <c r="KK45" s="110"/>
      <c r="KL45" s="110"/>
      <c r="KM45" s="110"/>
      <c r="KN45" s="110"/>
      <c r="KO45" s="110"/>
      <c r="KP45" s="297"/>
      <c r="KQ45" s="111"/>
      <c r="KR45" s="110"/>
      <c r="KS45" s="110"/>
      <c r="KT45" s="110"/>
      <c r="KU45" s="110"/>
      <c r="KV45" s="110"/>
      <c r="KW45" s="110"/>
      <c r="KX45" s="110"/>
      <c r="KY45" s="110"/>
      <c r="KZ45" s="110"/>
      <c r="LA45" s="297"/>
      <c r="LB45" s="111"/>
      <c r="LC45" s="110"/>
      <c r="LD45" s="110"/>
      <c r="LE45" s="110"/>
      <c r="LF45" s="130"/>
      <c r="LG45" s="110"/>
      <c r="LH45" s="45"/>
      <c r="LI45" s="110"/>
      <c r="LJ45" s="110"/>
      <c r="LK45" s="110"/>
      <c r="LL45" s="110"/>
      <c r="LM45" s="297"/>
      <c r="LN45" s="111"/>
      <c r="LO45" s="110"/>
      <c r="LP45" s="110"/>
      <c r="LQ45" s="110"/>
      <c r="LR45" s="110"/>
      <c r="LS45" s="110"/>
      <c r="LT45" s="110"/>
      <c r="LU45" s="110"/>
      <c r="LV45" s="110"/>
      <c r="LW45" s="110"/>
      <c r="LX45" s="297"/>
      <c r="LY45" s="111"/>
      <c r="LZ45" s="110"/>
      <c r="MA45" s="110"/>
      <c r="MB45" s="110"/>
      <c r="MC45" s="130"/>
      <c r="MD45" s="110"/>
      <c r="ME45" s="110"/>
      <c r="MF45" s="110"/>
      <c r="MG45" s="110"/>
      <c r="MH45" s="110"/>
      <c r="MI45" s="110"/>
      <c r="MJ45" s="297"/>
      <c r="MK45" s="111"/>
      <c r="ML45" s="110"/>
      <c r="MM45" s="110"/>
      <c r="MN45" s="110"/>
      <c r="MO45" s="306"/>
      <c r="MP45" s="110"/>
      <c r="MQ45" s="110"/>
      <c r="MR45" s="110"/>
      <c r="MS45" s="306"/>
      <c r="MT45" s="110"/>
      <c r="MU45" s="297"/>
      <c r="MV45" s="111"/>
    </row>
    <row r="46" spans="1:360" s="113" customFormat="1" x14ac:dyDescent="0.25">
      <c r="A46" s="58"/>
      <c r="B46" s="58" t="s">
        <v>94</v>
      </c>
      <c r="C46" s="112"/>
      <c r="D46" s="114"/>
      <c r="E46" s="110"/>
      <c r="F46" s="110"/>
      <c r="G46" s="62"/>
      <c r="H46" s="109"/>
      <c r="I46" s="110"/>
      <c r="J46" s="110"/>
      <c r="K46" s="306"/>
      <c r="L46" s="29"/>
      <c r="M46" s="305"/>
      <c r="N46" s="110"/>
      <c r="O46" s="110"/>
      <c r="P46" s="110"/>
      <c r="Q46" s="115"/>
      <c r="R46" s="110"/>
      <c r="S46" s="111"/>
      <c r="T46" s="110"/>
      <c r="U46" s="110"/>
      <c r="V46" s="110"/>
      <c r="W46" s="203"/>
      <c r="X46" s="110"/>
      <c r="Y46" s="110"/>
      <c r="Z46" s="134"/>
      <c r="AA46" s="135"/>
      <c r="AB46" s="135"/>
      <c r="AC46" s="150"/>
      <c r="AD46" s="135"/>
      <c r="AE46" s="136"/>
      <c r="AF46" s="110"/>
      <c r="AG46" s="110"/>
      <c r="AH46" s="110"/>
      <c r="AI46" s="150"/>
      <c r="AJ46" s="110"/>
      <c r="AK46" s="111"/>
      <c r="AL46" s="110"/>
      <c r="AM46" s="110"/>
      <c r="AN46" s="110"/>
      <c r="AO46" s="110"/>
      <c r="AP46" s="110"/>
      <c r="AQ46" s="111"/>
      <c r="AR46" s="110"/>
      <c r="AS46" s="110"/>
      <c r="AT46" s="110"/>
      <c r="AU46" s="313"/>
      <c r="AV46" s="110"/>
      <c r="AW46" s="111"/>
      <c r="AX46" s="110"/>
      <c r="AY46" s="110"/>
      <c r="AZ46" s="110"/>
      <c r="BA46" s="313"/>
      <c r="BB46" s="110"/>
      <c r="BC46" s="111"/>
      <c r="BD46" s="110"/>
      <c r="BE46" s="110"/>
      <c r="BF46" s="110"/>
      <c r="BG46" s="313"/>
      <c r="BH46" s="110"/>
      <c r="BI46" s="111"/>
      <c r="BJ46" s="110"/>
      <c r="BK46" s="110"/>
      <c r="BL46" s="110"/>
      <c r="BM46" s="290"/>
      <c r="BN46" s="110"/>
      <c r="BO46" s="111"/>
      <c r="BP46" s="110"/>
      <c r="BQ46" s="110"/>
      <c r="BR46" s="110"/>
      <c r="BS46" s="313"/>
      <c r="BT46" s="110"/>
      <c r="BU46" s="110"/>
      <c r="BV46" s="110"/>
      <c r="BW46" s="110"/>
      <c r="BX46" s="73"/>
      <c r="BY46" s="73"/>
      <c r="BZ46" s="111"/>
      <c r="CA46" s="110"/>
      <c r="CB46" s="110"/>
      <c r="CC46" s="110"/>
      <c r="CD46" s="110"/>
      <c r="CE46" s="110"/>
      <c r="CF46" s="110"/>
      <c r="CG46" s="110"/>
      <c r="CH46" s="110"/>
      <c r="CI46" s="110"/>
      <c r="CJ46" s="297"/>
      <c r="CK46" s="111"/>
      <c r="CL46" s="110"/>
      <c r="CM46" s="110"/>
      <c r="CN46" s="110"/>
      <c r="CO46" s="110"/>
      <c r="CP46" s="110"/>
      <c r="CQ46" s="110"/>
      <c r="CR46" s="110"/>
      <c r="CS46" s="110"/>
      <c r="CT46" s="110"/>
      <c r="CU46" s="110"/>
      <c r="CV46" s="297"/>
      <c r="CW46" s="111"/>
      <c r="CX46" s="110"/>
      <c r="CY46" s="110"/>
      <c r="CZ46" s="110"/>
      <c r="DA46" s="110"/>
      <c r="DB46" s="70"/>
      <c r="DC46" s="70"/>
      <c r="DD46" s="70"/>
      <c r="DE46" s="70"/>
      <c r="DF46" s="110"/>
      <c r="DG46" s="297"/>
      <c r="DH46" s="111"/>
      <c r="DI46" s="110"/>
      <c r="DJ46" s="110"/>
      <c r="DK46" s="110"/>
      <c r="DL46" s="110"/>
      <c r="DM46" s="110"/>
      <c r="DN46" s="70"/>
      <c r="DO46" s="70"/>
      <c r="DP46" s="70"/>
      <c r="DQ46" s="70"/>
      <c r="DR46" s="110"/>
      <c r="DS46" s="297"/>
      <c r="DT46" s="111"/>
      <c r="DU46" s="110"/>
      <c r="DV46" s="110"/>
      <c r="DW46" s="110"/>
      <c r="DX46" s="110"/>
      <c r="DY46" s="110"/>
      <c r="DZ46" s="110"/>
      <c r="EA46" s="110"/>
      <c r="EB46" s="110"/>
      <c r="EC46" s="110"/>
      <c r="ED46" s="297"/>
      <c r="EE46" s="111"/>
      <c r="EF46" s="110"/>
      <c r="EG46" s="110"/>
      <c r="EH46" s="110"/>
      <c r="EI46" s="110"/>
      <c r="EJ46" s="333"/>
      <c r="EK46" s="110"/>
      <c r="EL46" s="110"/>
      <c r="EM46" s="110"/>
      <c r="EN46" s="110"/>
      <c r="EO46" s="110"/>
      <c r="EP46" s="297"/>
      <c r="EQ46" s="111"/>
      <c r="ER46" s="110"/>
      <c r="ES46" s="110"/>
      <c r="ET46" s="110"/>
      <c r="EU46" s="130"/>
      <c r="EV46" s="110"/>
      <c r="EW46" s="110"/>
      <c r="EX46" s="110"/>
      <c r="EY46" s="110"/>
      <c r="EZ46" s="110"/>
      <c r="FA46" s="110"/>
      <c r="FB46" s="297"/>
      <c r="FC46" s="111"/>
      <c r="FD46" s="110"/>
      <c r="FE46" s="110"/>
      <c r="FF46" s="110"/>
      <c r="FG46" s="110"/>
      <c r="FH46" s="110"/>
      <c r="FI46" s="110"/>
      <c r="FJ46" s="110"/>
      <c r="FK46" s="110"/>
      <c r="FL46" s="110"/>
      <c r="FM46" s="297"/>
      <c r="FN46" s="111"/>
      <c r="FO46" s="110"/>
      <c r="FP46" s="110"/>
      <c r="FQ46" s="110"/>
      <c r="FR46" s="110"/>
      <c r="FS46" s="110"/>
      <c r="FT46" s="110"/>
      <c r="FU46" s="110"/>
      <c r="FV46" s="110"/>
      <c r="FW46" s="110"/>
      <c r="FX46" s="297"/>
      <c r="FY46" s="111"/>
      <c r="FZ46" s="110"/>
      <c r="GA46" s="110"/>
      <c r="GB46" s="110"/>
      <c r="GC46" s="110"/>
      <c r="GD46" s="45"/>
      <c r="GE46" s="110"/>
      <c r="GF46" s="110"/>
      <c r="GG46" s="110"/>
      <c r="GH46" s="110"/>
      <c r="GI46" s="297"/>
      <c r="GJ46" s="111"/>
      <c r="GK46" s="110"/>
      <c r="GL46" s="110"/>
      <c r="GM46" s="110"/>
      <c r="GN46" s="110"/>
      <c r="GO46" s="110"/>
      <c r="GP46" s="110"/>
      <c r="GQ46" s="110"/>
      <c r="GR46" s="110"/>
      <c r="GS46" s="110"/>
      <c r="GT46" s="297"/>
      <c r="GU46" s="111"/>
      <c r="GV46" s="110"/>
      <c r="GW46" s="110"/>
      <c r="GX46" s="110"/>
      <c r="GY46" s="110"/>
      <c r="GZ46" s="110"/>
      <c r="HA46" s="110"/>
      <c r="HB46" s="110"/>
      <c r="HC46" s="110"/>
      <c r="HD46" s="110"/>
      <c r="HE46" s="297"/>
      <c r="HF46" s="111"/>
      <c r="HG46" s="110"/>
      <c r="HH46" s="110"/>
      <c r="HI46" s="110"/>
      <c r="HJ46" s="128"/>
      <c r="HK46" s="110"/>
      <c r="HL46" s="110"/>
      <c r="HM46" s="110"/>
      <c r="HN46" s="110"/>
      <c r="HO46" s="110"/>
      <c r="HP46" s="110"/>
      <c r="HQ46" s="297"/>
      <c r="HR46" s="111"/>
      <c r="HS46" s="110"/>
      <c r="HT46" s="110"/>
      <c r="HU46" s="110"/>
      <c r="HV46" s="110"/>
      <c r="HW46" s="110"/>
      <c r="HX46" s="110"/>
      <c r="HY46" s="110"/>
      <c r="HZ46" s="110"/>
      <c r="IA46" s="110"/>
      <c r="IB46" s="297"/>
      <c r="IC46" s="111"/>
      <c r="ID46" s="110"/>
      <c r="IE46" s="110"/>
      <c r="IF46" s="110"/>
      <c r="IG46" s="110"/>
      <c r="IH46" s="110"/>
      <c r="II46" s="110"/>
      <c r="IJ46" s="110"/>
      <c r="IK46" s="110"/>
      <c r="IL46" s="110"/>
      <c r="IM46" s="297"/>
      <c r="IN46" s="111"/>
      <c r="IO46" s="110"/>
      <c r="IP46" s="110"/>
      <c r="IQ46" s="110"/>
      <c r="IR46" s="110"/>
      <c r="IS46" s="110"/>
      <c r="IT46" s="110"/>
      <c r="IU46" s="110"/>
      <c r="IV46" s="110"/>
      <c r="IW46" s="110"/>
      <c r="IX46" s="297"/>
      <c r="IY46" s="111"/>
      <c r="IZ46" s="110"/>
      <c r="JA46" s="110"/>
      <c r="JB46" s="110"/>
      <c r="JC46" s="110"/>
      <c r="JD46" s="110"/>
      <c r="JE46" s="110"/>
      <c r="JF46" s="110"/>
      <c r="JG46" s="110"/>
      <c r="JH46" s="110"/>
      <c r="JI46" s="297"/>
      <c r="JJ46" s="111"/>
      <c r="JK46" s="110"/>
      <c r="JL46" s="110"/>
      <c r="JM46" s="110"/>
      <c r="JN46" s="110"/>
      <c r="JO46" s="110"/>
      <c r="JP46" s="110"/>
      <c r="JQ46" s="110"/>
      <c r="JR46" s="110"/>
      <c r="JS46" s="110"/>
      <c r="JT46" s="297"/>
      <c r="JU46" s="111"/>
      <c r="JV46" s="110"/>
      <c r="JW46" s="110"/>
      <c r="JX46" s="110"/>
      <c r="JY46" s="110"/>
      <c r="JZ46" s="110"/>
      <c r="KA46" s="110"/>
      <c r="KB46" s="110"/>
      <c r="KC46" s="110"/>
      <c r="KD46" s="110"/>
      <c r="KE46" s="297"/>
      <c r="KF46" s="111"/>
      <c r="KG46" s="110"/>
      <c r="KH46" s="110"/>
      <c r="KI46" s="110"/>
      <c r="KJ46" s="110"/>
      <c r="KK46" s="110"/>
      <c r="KL46" s="110"/>
      <c r="KM46" s="110"/>
      <c r="KN46" s="110"/>
      <c r="KO46" s="110"/>
      <c r="KP46" s="297"/>
      <c r="KQ46" s="111"/>
      <c r="KR46" s="110"/>
      <c r="KS46" s="110"/>
      <c r="KT46" s="110"/>
      <c r="KU46" s="110"/>
      <c r="KV46" s="110"/>
      <c r="KW46" s="110"/>
      <c r="KX46" s="110"/>
      <c r="KY46" s="110"/>
      <c r="KZ46" s="110"/>
      <c r="LA46" s="297"/>
      <c r="LB46" s="111"/>
      <c r="LC46" s="110"/>
      <c r="LD46" s="110"/>
      <c r="LE46" s="110"/>
      <c r="LF46" s="130"/>
      <c r="LG46" s="110"/>
      <c r="LH46" s="45"/>
      <c r="LI46" s="110"/>
      <c r="LJ46" s="110"/>
      <c r="LK46" s="110"/>
      <c r="LL46" s="110"/>
      <c r="LM46" s="297"/>
      <c r="LN46" s="111"/>
      <c r="LO46" s="110"/>
      <c r="LP46" s="110"/>
      <c r="LQ46" s="110"/>
      <c r="LR46" s="110"/>
      <c r="LS46" s="110"/>
      <c r="LT46" s="110"/>
      <c r="LU46" s="110"/>
      <c r="LV46" s="110"/>
      <c r="LW46" s="110"/>
      <c r="LX46" s="297"/>
      <c r="LY46" s="111"/>
      <c r="LZ46" s="110"/>
      <c r="MA46" s="110"/>
      <c r="MB46" s="110"/>
      <c r="MC46" s="130"/>
      <c r="MD46" s="110"/>
      <c r="ME46" s="110"/>
      <c r="MF46" s="110"/>
      <c r="MG46" s="110"/>
      <c r="MH46" s="110"/>
      <c r="MI46" s="110"/>
      <c r="MJ46" s="297"/>
      <c r="MK46" s="111"/>
      <c r="ML46" s="110"/>
      <c r="MM46" s="110"/>
      <c r="MN46" s="110"/>
      <c r="MO46" s="306"/>
      <c r="MP46" s="110"/>
      <c r="MQ46" s="110"/>
      <c r="MR46" s="110"/>
      <c r="MS46" s="306"/>
      <c r="MT46" s="110"/>
      <c r="MU46" s="297"/>
      <c r="MV46" s="111"/>
    </row>
    <row r="47" spans="1:360" s="113" customFormat="1" x14ac:dyDescent="0.25">
      <c r="A47" s="58"/>
      <c r="B47" s="58" t="s">
        <v>95</v>
      </c>
      <c r="C47" s="112"/>
      <c r="D47" s="114"/>
      <c r="E47" s="110"/>
      <c r="F47" s="110"/>
      <c r="G47" s="62"/>
      <c r="H47" s="109"/>
      <c r="I47" s="110"/>
      <c r="J47" s="110"/>
      <c r="K47" s="306"/>
      <c r="L47" s="29"/>
      <c r="M47" s="305"/>
      <c r="N47" s="110"/>
      <c r="O47" s="110"/>
      <c r="P47" s="110"/>
      <c r="Q47" s="115"/>
      <c r="R47" s="110"/>
      <c r="S47" s="111"/>
      <c r="T47" s="110"/>
      <c r="U47" s="110"/>
      <c r="V47" s="110"/>
      <c r="W47" s="203"/>
      <c r="X47" s="110"/>
      <c r="Y47" s="110"/>
      <c r="Z47" s="134"/>
      <c r="AA47" s="135"/>
      <c r="AB47" s="135"/>
      <c r="AC47" s="150"/>
      <c r="AD47" s="135"/>
      <c r="AE47" s="136"/>
      <c r="AF47" s="110"/>
      <c r="AG47" s="110"/>
      <c r="AH47" s="110"/>
      <c r="AI47" s="150"/>
      <c r="AJ47" s="110"/>
      <c r="AK47" s="111"/>
      <c r="AL47" s="110"/>
      <c r="AM47" s="110"/>
      <c r="AN47" s="110"/>
      <c r="AO47" s="110"/>
      <c r="AP47" s="110"/>
      <c r="AQ47" s="111"/>
      <c r="AR47" s="110"/>
      <c r="AS47" s="110"/>
      <c r="AT47" s="110"/>
      <c r="AU47" s="313"/>
      <c r="AV47" s="110"/>
      <c r="AW47" s="111"/>
      <c r="AX47" s="110"/>
      <c r="AY47" s="110"/>
      <c r="AZ47" s="110"/>
      <c r="BA47" s="313"/>
      <c r="BB47" s="110"/>
      <c r="BC47" s="111"/>
      <c r="BD47" s="110"/>
      <c r="BE47" s="110"/>
      <c r="BF47" s="110"/>
      <c r="BG47" s="313"/>
      <c r="BH47" s="110"/>
      <c r="BI47" s="111"/>
      <c r="BJ47" s="110"/>
      <c r="BK47" s="110"/>
      <c r="BL47" s="110"/>
      <c r="BM47" s="290"/>
      <c r="BN47" s="110"/>
      <c r="BO47" s="111"/>
      <c r="BP47" s="110"/>
      <c r="BQ47" s="110"/>
      <c r="BR47" s="110"/>
      <c r="BS47" s="313"/>
      <c r="BT47" s="110"/>
      <c r="BU47" s="110"/>
      <c r="BV47" s="110"/>
      <c r="BW47" s="110"/>
      <c r="BX47" s="73"/>
      <c r="BY47" s="73"/>
      <c r="BZ47" s="111"/>
      <c r="CA47" s="110"/>
      <c r="CB47" s="110"/>
      <c r="CC47" s="110"/>
      <c r="CD47" s="110"/>
      <c r="CE47" s="110"/>
      <c r="CF47" s="110"/>
      <c r="CG47" s="110"/>
      <c r="CH47" s="110"/>
      <c r="CI47" s="110"/>
      <c r="CJ47" s="297"/>
      <c r="CK47" s="111"/>
      <c r="CL47" s="110"/>
      <c r="CM47" s="110"/>
      <c r="CN47" s="110"/>
      <c r="CO47" s="110"/>
      <c r="CP47" s="110"/>
      <c r="CQ47" s="110"/>
      <c r="CR47" s="110"/>
      <c r="CS47" s="110"/>
      <c r="CT47" s="110"/>
      <c r="CU47" s="110"/>
      <c r="CV47" s="297"/>
      <c r="CW47" s="111"/>
      <c r="CX47" s="110"/>
      <c r="CY47" s="110"/>
      <c r="CZ47" s="110"/>
      <c r="DA47" s="110"/>
      <c r="DB47" s="70"/>
      <c r="DC47" s="70"/>
      <c r="DD47" s="70"/>
      <c r="DE47" s="70"/>
      <c r="DF47" s="110"/>
      <c r="DG47" s="297"/>
      <c r="DH47" s="111"/>
      <c r="DI47" s="110"/>
      <c r="DJ47" s="110"/>
      <c r="DK47" s="110"/>
      <c r="DL47" s="110"/>
      <c r="DM47" s="110"/>
      <c r="DN47" s="70"/>
      <c r="DO47" s="70"/>
      <c r="DP47" s="70"/>
      <c r="DQ47" s="70"/>
      <c r="DR47" s="110"/>
      <c r="DS47" s="297"/>
      <c r="DT47" s="111"/>
      <c r="DU47" s="110"/>
      <c r="DV47" s="110"/>
      <c r="DW47" s="110"/>
      <c r="DX47" s="110"/>
      <c r="DY47" s="110"/>
      <c r="DZ47" s="110"/>
      <c r="EA47" s="110"/>
      <c r="EB47" s="110"/>
      <c r="EC47" s="110"/>
      <c r="ED47" s="297"/>
      <c r="EE47" s="111"/>
      <c r="EF47" s="110"/>
      <c r="EG47" s="110"/>
      <c r="EH47" s="110"/>
      <c r="EI47" s="110"/>
      <c r="EJ47" s="333"/>
      <c r="EK47" s="110"/>
      <c r="EL47" s="110"/>
      <c r="EM47" s="110"/>
      <c r="EN47" s="110"/>
      <c r="EO47" s="110"/>
      <c r="EP47" s="297"/>
      <c r="EQ47" s="111"/>
      <c r="ER47" s="110"/>
      <c r="ES47" s="110"/>
      <c r="ET47" s="110"/>
      <c r="EU47" s="130"/>
      <c r="EV47" s="110"/>
      <c r="EW47" s="110"/>
      <c r="EX47" s="110"/>
      <c r="EY47" s="110"/>
      <c r="EZ47" s="110"/>
      <c r="FA47" s="110"/>
      <c r="FB47" s="297"/>
      <c r="FC47" s="111"/>
      <c r="FD47" s="110"/>
      <c r="FE47" s="110"/>
      <c r="FF47" s="110"/>
      <c r="FG47" s="110"/>
      <c r="FH47" s="110"/>
      <c r="FI47" s="110"/>
      <c r="FJ47" s="110"/>
      <c r="FK47" s="110"/>
      <c r="FL47" s="110"/>
      <c r="FM47" s="297"/>
      <c r="FN47" s="111"/>
      <c r="FO47" s="110"/>
      <c r="FP47" s="110"/>
      <c r="FQ47" s="110"/>
      <c r="FR47" s="110"/>
      <c r="FS47" s="110"/>
      <c r="FT47" s="110"/>
      <c r="FU47" s="110"/>
      <c r="FV47" s="110"/>
      <c r="FW47" s="110"/>
      <c r="FX47" s="297"/>
      <c r="FY47" s="111"/>
      <c r="FZ47" s="110"/>
      <c r="GA47" s="110"/>
      <c r="GB47" s="110"/>
      <c r="GC47" s="110"/>
      <c r="GD47" s="45"/>
      <c r="GE47" s="110"/>
      <c r="GF47" s="110"/>
      <c r="GG47" s="110"/>
      <c r="GH47" s="110"/>
      <c r="GI47" s="297"/>
      <c r="GJ47" s="111"/>
      <c r="GK47" s="110"/>
      <c r="GL47" s="110"/>
      <c r="GM47" s="110"/>
      <c r="GN47" s="110"/>
      <c r="GO47" s="110"/>
      <c r="GP47" s="110"/>
      <c r="GQ47" s="110"/>
      <c r="GR47" s="110"/>
      <c r="GS47" s="110"/>
      <c r="GT47" s="297"/>
      <c r="GU47" s="111"/>
      <c r="GV47" s="110"/>
      <c r="GW47" s="110"/>
      <c r="GX47" s="110"/>
      <c r="GY47" s="110"/>
      <c r="GZ47" s="110"/>
      <c r="HA47" s="110"/>
      <c r="HB47" s="110"/>
      <c r="HC47" s="110"/>
      <c r="HD47" s="110"/>
      <c r="HE47" s="297"/>
      <c r="HF47" s="111"/>
      <c r="HG47" s="110"/>
      <c r="HH47" s="110"/>
      <c r="HI47" s="110"/>
      <c r="HJ47" s="128"/>
      <c r="HK47" s="110"/>
      <c r="HL47" s="110"/>
      <c r="HM47" s="110"/>
      <c r="HN47" s="110"/>
      <c r="HO47" s="110"/>
      <c r="HP47" s="110"/>
      <c r="HQ47" s="297"/>
      <c r="HR47" s="111"/>
      <c r="HS47" s="110"/>
      <c r="HT47" s="110"/>
      <c r="HU47" s="110"/>
      <c r="HV47" s="110"/>
      <c r="HW47" s="110"/>
      <c r="HX47" s="110"/>
      <c r="HY47" s="110"/>
      <c r="HZ47" s="110"/>
      <c r="IA47" s="110"/>
      <c r="IB47" s="297"/>
      <c r="IC47" s="111"/>
      <c r="ID47" s="110"/>
      <c r="IE47" s="110"/>
      <c r="IF47" s="110"/>
      <c r="IG47" s="110"/>
      <c r="IH47" s="110"/>
      <c r="II47" s="110"/>
      <c r="IJ47" s="110"/>
      <c r="IK47" s="110"/>
      <c r="IL47" s="110"/>
      <c r="IM47" s="297"/>
      <c r="IN47" s="111"/>
      <c r="IO47" s="110"/>
      <c r="IP47" s="110"/>
      <c r="IQ47" s="110"/>
      <c r="IR47" s="110"/>
      <c r="IS47" s="110"/>
      <c r="IT47" s="110"/>
      <c r="IU47" s="110"/>
      <c r="IV47" s="110"/>
      <c r="IW47" s="110"/>
      <c r="IX47" s="297"/>
      <c r="IY47" s="111"/>
      <c r="IZ47" s="110"/>
      <c r="JA47" s="110"/>
      <c r="JB47" s="110"/>
      <c r="JC47" s="110"/>
      <c r="JD47" s="110"/>
      <c r="JE47" s="110"/>
      <c r="JF47" s="110"/>
      <c r="JG47" s="110"/>
      <c r="JH47" s="110"/>
      <c r="JI47" s="297"/>
      <c r="JJ47" s="111"/>
      <c r="JK47" s="110"/>
      <c r="JL47" s="110"/>
      <c r="JM47" s="110"/>
      <c r="JN47" s="110"/>
      <c r="JO47" s="110"/>
      <c r="JP47" s="110"/>
      <c r="JQ47" s="110"/>
      <c r="JR47" s="110"/>
      <c r="JS47" s="110"/>
      <c r="JT47" s="297"/>
      <c r="JU47" s="111"/>
      <c r="JV47" s="110"/>
      <c r="JW47" s="110"/>
      <c r="JX47" s="110"/>
      <c r="JY47" s="110"/>
      <c r="JZ47" s="110"/>
      <c r="KA47" s="110"/>
      <c r="KB47" s="110"/>
      <c r="KC47" s="110"/>
      <c r="KD47" s="110"/>
      <c r="KE47" s="297"/>
      <c r="KF47" s="111"/>
      <c r="KG47" s="110"/>
      <c r="KH47" s="110"/>
      <c r="KI47" s="110"/>
      <c r="KJ47" s="110"/>
      <c r="KK47" s="110"/>
      <c r="KL47" s="110"/>
      <c r="KM47" s="110"/>
      <c r="KN47" s="110"/>
      <c r="KO47" s="110"/>
      <c r="KP47" s="297"/>
      <c r="KQ47" s="111"/>
      <c r="KR47" s="110"/>
      <c r="KS47" s="110"/>
      <c r="KT47" s="110"/>
      <c r="KU47" s="110"/>
      <c r="KV47" s="110"/>
      <c r="KW47" s="110"/>
      <c r="KX47" s="110"/>
      <c r="KY47" s="110"/>
      <c r="KZ47" s="110"/>
      <c r="LA47" s="297"/>
      <c r="LB47" s="111"/>
      <c r="LC47" s="110"/>
      <c r="LD47" s="110"/>
      <c r="LE47" s="110"/>
      <c r="LF47" s="130"/>
      <c r="LG47" s="110"/>
      <c r="LH47" s="45"/>
      <c r="LI47" s="110"/>
      <c r="LJ47" s="110"/>
      <c r="LK47" s="110"/>
      <c r="LL47" s="110"/>
      <c r="LM47" s="297"/>
      <c r="LN47" s="111"/>
      <c r="LO47" s="110"/>
      <c r="LP47" s="110"/>
      <c r="LQ47" s="110"/>
      <c r="LR47" s="110"/>
      <c r="LS47" s="110"/>
      <c r="LT47" s="110"/>
      <c r="LU47" s="110"/>
      <c r="LV47" s="110"/>
      <c r="LW47" s="110"/>
      <c r="LX47" s="297"/>
      <c r="LY47" s="111"/>
      <c r="LZ47" s="110"/>
      <c r="MA47" s="110"/>
      <c r="MB47" s="110"/>
      <c r="MC47" s="130"/>
      <c r="MD47" s="110"/>
      <c r="ME47" s="110"/>
      <c r="MF47" s="110"/>
      <c r="MG47" s="110"/>
      <c r="MH47" s="110"/>
      <c r="MI47" s="110"/>
      <c r="MJ47" s="297"/>
      <c r="MK47" s="111"/>
      <c r="ML47" s="110"/>
      <c r="MM47" s="110"/>
      <c r="MN47" s="110"/>
      <c r="MO47" s="306"/>
      <c r="MP47" s="110"/>
      <c r="MQ47" s="110"/>
      <c r="MR47" s="110"/>
      <c r="MS47" s="306"/>
      <c r="MT47" s="110"/>
      <c r="MU47" s="297"/>
      <c r="MV47" s="111"/>
    </row>
    <row r="48" spans="1:360" s="98" customFormat="1" x14ac:dyDescent="0.25">
      <c r="A48" s="362" t="s">
        <v>90</v>
      </c>
      <c r="B48" s="362"/>
      <c r="C48" s="112">
        <f>SUM(BR35,CC35,CN35,CZ35,DK35,DW35,EH35,ET35,FF35,FQ35,GB35,GM35,GX35,HI35,HU35,IF35,IQ35,JB35,JM35,JX35,KI35,KT35,LE35,LQ35,MB35,MN35)</f>
        <v>36</v>
      </c>
      <c r="D48" s="99"/>
      <c r="E48" s="100"/>
      <c r="F48" s="100"/>
      <c r="G48" s="62"/>
      <c r="H48" s="97"/>
      <c r="I48" s="100"/>
      <c r="J48" s="100"/>
      <c r="K48" s="306"/>
      <c r="L48" s="29"/>
      <c r="M48" s="305"/>
      <c r="N48" s="100"/>
      <c r="O48" s="100"/>
      <c r="P48" s="100"/>
      <c r="Q48" s="102"/>
      <c r="R48" s="100"/>
      <c r="S48" s="101"/>
      <c r="T48" s="100"/>
      <c r="U48" s="100"/>
      <c r="V48" s="100"/>
      <c r="W48" s="203"/>
      <c r="X48" s="100"/>
      <c r="Y48" s="100"/>
      <c r="Z48" s="134"/>
      <c r="AA48" s="135"/>
      <c r="AB48" s="135"/>
      <c r="AC48" s="150"/>
      <c r="AD48" s="135"/>
      <c r="AE48" s="136"/>
      <c r="AF48" s="100"/>
      <c r="AG48" s="100"/>
      <c r="AH48" s="100"/>
      <c r="AI48" s="150"/>
      <c r="AJ48" s="100"/>
      <c r="AK48" s="101"/>
      <c r="AL48" s="100"/>
      <c r="AM48" s="100"/>
      <c r="AN48" s="100"/>
      <c r="AO48" s="100"/>
      <c r="AP48" s="100"/>
      <c r="AQ48" s="101"/>
      <c r="AR48" s="100"/>
      <c r="AS48" s="100"/>
      <c r="AT48" s="100"/>
      <c r="AU48" s="313"/>
      <c r="AV48" s="100"/>
      <c r="AW48" s="101"/>
      <c r="AX48" s="100"/>
      <c r="AY48" s="100"/>
      <c r="AZ48" s="100"/>
      <c r="BA48" s="313"/>
      <c r="BB48" s="100"/>
      <c r="BC48" s="101"/>
      <c r="BD48" s="100"/>
      <c r="BE48" s="100"/>
      <c r="BF48" s="100"/>
      <c r="BG48" s="313"/>
      <c r="BH48" s="100"/>
      <c r="BI48" s="101"/>
      <c r="BJ48" s="100"/>
      <c r="BK48" s="100"/>
      <c r="BL48" s="100"/>
      <c r="BM48" s="290"/>
      <c r="BN48" s="100"/>
      <c r="BO48" s="101"/>
      <c r="BP48" s="100"/>
      <c r="BQ48" s="100"/>
      <c r="BR48" s="100"/>
      <c r="BS48" s="313"/>
      <c r="BT48" s="100"/>
      <c r="BU48" s="100"/>
      <c r="BV48" s="100"/>
      <c r="BW48" s="100"/>
      <c r="BX48" s="73"/>
      <c r="BY48" s="73"/>
      <c r="BZ48" s="101"/>
      <c r="CA48" s="100"/>
      <c r="CB48" s="100"/>
      <c r="CC48" s="100"/>
      <c r="CD48" s="100"/>
      <c r="CE48" s="100"/>
      <c r="CF48" s="100"/>
      <c r="CG48" s="100"/>
      <c r="CH48" s="100"/>
      <c r="CI48" s="100"/>
      <c r="CJ48" s="297"/>
      <c r="CK48" s="101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297"/>
      <c r="CW48" s="101"/>
      <c r="CX48" s="100"/>
      <c r="CY48" s="100"/>
      <c r="CZ48" s="100"/>
      <c r="DA48" s="100"/>
      <c r="DB48" s="70"/>
      <c r="DC48" s="70"/>
      <c r="DD48" s="70"/>
      <c r="DE48" s="70"/>
      <c r="DF48" s="100"/>
      <c r="DG48" s="297"/>
      <c r="DH48" s="101"/>
      <c r="DI48" s="100"/>
      <c r="DJ48" s="100"/>
      <c r="DK48" s="100"/>
      <c r="DL48" s="100"/>
      <c r="DM48" s="100"/>
      <c r="DN48" s="70"/>
      <c r="DO48" s="70"/>
      <c r="DP48" s="70"/>
      <c r="DQ48" s="70"/>
      <c r="DR48" s="100"/>
      <c r="DS48" s="297"/>
      <c r="DT48" s="101"/>
      <c r="DU48" s="100"/>
      <c r="DV48" s="100"/>
      <c r="DW48" s="100"/>
      <c r="DX48" s="100"/>
      <c r="DY48" s="100"/>
      <c r="DZ48" s="100"/>
      <c r="EA48" s="100"/>
      <c r="EB48" s="100"/>
      <c r="EC48" s="100"/>
      <c r="ED48" s="297"/>
      <c r="EE48" s="101"/>
      <c r="EF48" s="100"/>
      <c r="EG48" s="100"/>
      <c r="EH48" s="100"/>
      <c r="EI48" s="100"/>
      <c r="EJ48" s="333"/>
      <c r="EK48" s="100"/>
      <c r="EL48" s="100"/>
      <c r="EM48" s="100"/>
      <c r="EN48" s="100"/>
      <c r="EO48" s="100"/>
      <c r="EP48" s="297"/>
      <c r="EQ48" s="101"/>
      <c r="ER48" s="100"/>
      <c r="ES48" s="100"/>
      <c r="ET48" s="100"/>
      <c r="EU48" s="130"/>
      <c r="EV48" s="100"/>
      <c r="EW48" s="100"/>
      <c r="EX48" s="100"/>
      <c r="EY48" s="100"/>
      <c r="EZ48" s="100"/>
      <c r="FA48" s="100"/>
      <c r="FB48" s="297"/>
      <c r="FC48" s="101"/>
      <c r="FD48" s="100"/>
      <c r="FE48" s="100"/>
      <c r="FF48" s="100"/>
      <c r="FG48" s="100"/>
      <c r="FH48" s="100"/>
      <c r="FI48" s="100"/>
      <c r="FJ48" s="100"/>
      <c r="FK48" s="100"/>
      <c r="FL48" s="100"/>
      <c r="FM48" s="297"/>
      <c r="FN48" s="101"/>
      <c r="FO48" s="100"/>
      <c r="FP48" s="100"/>
      <c r="FQ48" s="100"/>
      <c r="FR48" s="100"/>
      <c r="FS48" s="100"/>
      <c r="FT48" s="100"/>
      <c r="FU48" s="100"/>
      <c r="FV48" s="100"/>
      <c r="FW48" s="100"/>
      <c r="FX48" s="297"/>
      <c r="FY48" s="101"/>
      <c r="FZ48" s="100"/>
      <c r="GA48" s="100"/>
      <c r="GB48" s="100"/>
      <c r="GC48" s="100"/>
      <c r="GD48" s="45"/>
      <c r="GE48" s="100"/>
      <c r="GF48" s="100"/>
      <c r="GG48" s="100"/>
      <c r="GH48" s="100"/>
      <c r="GI48" s="297"/>
      <c r="GJ48" s="101"/>
      <c r="GK48" s="100"/>
      <c r="GL48" s="100"/>
      <c r="GM48" s="100"/>
      <c r="GN48" s="100"/>
      <c r="GO48" s="100"/>
      <c r="GP48" s="100"/>
      <c r="GQ48" s="100"/>
      <c r="GR48" s="100"/>
      <c r="GS48" s="100"/>
      <c r="GT48" s="297"/>
      <c r="GU48" s="101"/>
      <c r="GV48" s="100"/>
      <c r="GW48" s="100"/>
      <c r="GX48" s="100"/>
      <c r="GY48" s="100"/>
      <c r="GZ48" s="100"/>
      <c r="HA48" s="100"/>
      <c r="HB48" s="100"/>
      <c r="HC48" s="100"/>
      <c r="HD48" s="100"/>
      <c r="HE48" s="297"/>
      <c r="HF48" s="101"/>
      <c r="HG48" s="100"/>
      <c r="HH48" s="100"/>
      <c r="HI48" s="100"/>
      <c r="HJ48" s="128"/>
      <c r="HK48" s="100"/>
      <c r="HL48" s="100"/>
      <c r="HM48" s="100"/>
      <c r="HN48" s="100"/>
      <c r="HO48" s="100"/>
      <c r="HP48" s="100"/>
      <c r="HQ48" s="297"/>
      <c r="HR48" s="101"/>
      <c r="HS48" s="100"/>
      <c r="HT48" s="100"/>
      <c r="HU48" s="100"/>
      <c r="HV48" s="100"/>
      <c r="HW48" s="100"/>
      <c r="HX48" s="100"/>
      <c r="HY48" s="100"/>
      <c r="HZ48" s="100"/>
      <c r="IA48" s="100"/>
      <c r="IB48" s="297"/>
      <c r="IC48" s="101"/>
      <c r="ID48" s="100"/>
      <c r="IE48" s="100"/>
      <c r="IF48" s="100"/>
      <c r="IG48" s="100"/>
      <c r="IH48" s="100"/>
      <c r="II48" s="100"/>
      <c r="IJ48" s="100"/>
      <c r="IK48" s="100"/>
      <c r="IL48" s="100"/>
      <c r="IM48" s="297"/>
      <c r="IN48" s="101"/>
      <c r="IO48" s="100"/>
      <c r="IP48" s="100"/>
      <c r="IQ48" s="100"/>
      <c r="IR48" s="100"/>
      <c r="IS48" s="100"/>
      <c r="IT48" s="100"/>
      <c r="IU48" s="100"/>
      <c r="IV48" s="100"/>
      <c r="IW48" s="100"/>
      <c r="IX48" s="297"/>
      <c r="IY48" s="101"/>
      <c r="IZ48" s="100"/>
      <c r="JA48" s="100"/>
      <c r="JB48" s="100"/>
      <c r="JC48" s="100"/>
      <c r="JD48" s="100"/>
      <c r="JE48" s="100"/>
      <c r="JF48" s="100"/>
      <c r="JG48" s="100"/>
      <c r="JH48" s="100"/>
      <c r="JI48" s="297"/>
      <c r="JJ48" s="101"/>
      <c r="JK48" s="100"/>
      <c r="JL48" s="100"/>
      <c r="JM48" s="100"/>
      <c r="JN48" s="100"/>
      <c r="JO48" s="100"/>
      <c r="JP48" s="100"/>
      <c r="JQ48" s="100"/>
      <c r="JR48" s="100"/>
      <c r="JS48" s="100"/>
      <c r="JT48" s="297"/>
      <c r="JU48" s="101"/>
      <c r="JV48" s="100"/>
      <c r="JW48" s="100"/>
      <c r="JX48" s="100"/>
      <c r="JY48" s="100"/>
      <c r="JZ48" s="100"/>
      <c r="KA48" s="100"/>
      <c r="KB48" s="100"/>
      <c r="KC48" s="100"/>
      <c r="KD48" s="100"/>
      <c r="KE48" s="297"/>
      <c r="KF48" s="101"/>
      <c r="KG48" s="100"/>
      <c r="KH48" s="100"/>
      <c r="KI48" s="100"/>
      <c r="KJ48" s="100"/>
      <c r="KK48" s="100"/>
      <c r="KL48" s="100"/>
      <c r="KM48" s="100"/>
      <c r="KN48" s="100"/>
      <c r="KO48" s="100"/>
      <c r="KP48" s="297"/>
      <c r="KQ48" s="101"/>
      <c r="KR48" s="100"/>
      <c r="KS48" s="100"/>
      <c r="KT48" s="100"/>
      <c r="KU48" s="100"/>
      <c r="KV48" s="100"/>
      <c r="KW48" s="100"/>
      <c r="KX48" s="100"/>
      <c r="KY48" s="100"/>
      <c r="KZ48" s="100"/>
      <c r="LA48" s="297"/>
      <c r="LB48" s="101"/>
      <c r="LC48" s="100"/>
      <c r="LD48" s="100"/>
      <c r="LE48" s="100"/>
      <c r="LF48" s="130"/>
      <c r="LG48" s="100"/>
      <c r="LH48" s="45"/>
      <c r="LI48" s="100"/>
      <c r="LJ48" s="100"/>
      <c r="LK48" s="100"/>
      <c r="LL48" s="100"/>
      <c r="LM48" s="297"/>
      <c r="LN48" s="101"/>
      <c r="LO48" s="100"/>
      <c r="LP48" s="100"/>
      <c r="LQ48" s="100"/>
      <c r="LR48" s="100"/>
      <c r="LS48" s="100"/>
      <c r="LT48" s="100"/>
      <c r="LU48" s="100"/>
      <c r="LV48" s="100"/>
      <c r="LW48" s="100"/>
      <c r="LX48" s="297"/>
      <c r="LY48" s="101"/>
      <c r="LZ48" s="100"/>
      <c r="MA48" s="100"/>
      <c r="MB48" s="100"/>
      <c r="MC48" s="130"/>
      <c r="MD48" s="100"/>
      <c r="ME48" s="100"/>
      <c r="MF48" s="100"/>
      <c r="MG48" s="100"/>
      <c r="MH48" s="100"/>
      <c r="MI48" s="100"/>
      <c r="MJ48" s="297"/>
      <c r="MK48" s="101"/>
      <c r="ML48" s="100"/>
      <c r="MM48" s="100"/>
      <c r="MN48" s="100"/>
      <c r="MO48" s="306"/>
      <c r="MP48" s="100"/>
      <c r="MQ48" s="100"/>
      <c r="MR48" s="100"/>
      <c r="MS48" s="306"/>
      <c r="MT48" s="100"/>
      <c r="MU48" s="297"/>
      <c r="MV48" s="101"/>
    </row>
    <row r="49" spans="1:360" s="59" customFormat="1" ht="15" customHeight="1" x14ac:dyDescent="0.25">
      <c r="A49" s="360" t="s">
        <v>84</v>
      </c>
      <c r="B49" s="360"/>
      <c r="C49" s="104">
        <f>SUM(D49:MV49)</f>
        <v>63</v>
      </c>
      <c r="D49" s="99"/>
      <c r="E49" s="100"/>
      <c r="F49" s="100"/>
      <c r="G49" s="62"/>
      <c r="H49" s="69"/>
      <c r="I49" s="68"/>
      <c r="J49" s="68"/>
      <c r="K49" s="306"/>
      <c r="L49" s="68"/>
      <c r="M49" s="305"/>
      <c r="N49" s="68"/>
      <c r="O49" s="68"/>
      <c r="P49" s="68"/>
      <c r="Q49" s="102">
        <f>SUM(Q4:Q34)</f>
        <v>0</v>
      </c>
      <c r="R49" s="68"/>
      <c r="S49" s="101"/>
      <c r="T49" s="68"/>
      <c r="U49" s="68"/>
      <c r="V49" s="68"/>
      <c r="W49" s="203">
        <f>SUM(W4:W34)</f>
        <v>0</v>
      </c>
      <c r="X49" s="68"/>
      <c r="Y49" s="68"/>
      <c r="Z49" s="134"/>
      <c r="AA49" s="135"/>
      <c r="AB49" s="135"/>
      <c r="AC49" s="150"/>
      <c r="AD49" s="137"/>
      <c r="AE49" s="136"/>
      <c r="AF49" s="68"/>
      <c r="AG49" s="68"/>
      <c r="AH49" s="68"/>
      <c r="AI49" s="150">
        <f>SUM(AI4:AI34)</f>
        <v>0</v>
      </c>
      <c r="AJ49" s="68"/>
      <c r="AK49" s="101"/>
      <c r="AL49" s="68"/>
      <c r="AM49" s="68"/>
      <c r="AN49" s="68"/>
      <c r="AO49" s="98">
        <f>SUM(AO4:AO34)</f>
        <v>1</v>
      </c>
      <c r="AP49" s="68"/>
      <c r="AQ49" s="101"/>
      <c r="AR49" s="68"/>
      <c r="AS49" s="68"/>
      <c r="AT49" s="68"/>
      <c r="AU49" s="313">
        <f>SUM(AU4:AU34)</f>
        <v>0</v>
      </c>
      <c r="AV49" s="68"/>
      <c r="AW49" s="101"/>
      <c r="AX49" s="68"/>
      <c r="AY49" s="68"/>
      <c r="AZ49" s="68"/>
      <c r="BA49" s="313">
        <f>SUM(BA4:BA34)</f>
        <v>0</v>
      </c>
      <c r="BB49" s="68"/>
      <c r="BC49" s="101"/>
      <c r="BD49" s="68"/>
      <c r="BE49" s="68"/>
      <c r="BF49" s="68"/>
      <c r="BG49" s="313">
        <f>SUM(BG4:BG34)</f>
        <v>0</v>
      </c>
      <c r="BH49" s="68"/>
      <c r="BI49" s="101"/>
      <c r="BJ49" s="68"/>
      <c r="BK49" s="68"/>
      <c r="BL49" s="68"/>
      <c r="BM49" s="290">
        <f>SUM(BM4:BM34)</f>
        <v>1</v>
      </c>
      <c r="BN49" s="68"/>
      <c r="BO49" s="101"/>
      <c r="BP49" s="68"/>
      <c r="BQ49" s="68"/>
      <c r="BR49" s="68"/>
      <c r="BS49" s="313">
        <f>SUM(BS4:BS34)</f>
        <v>1</v>
      </c>
      <c r="BT49" s="68"/>
      <c r="BU49" s="68"/>
      <c r="BV49" s="68"/>
      <c r="BW49" s="68"/>
      <c r="BX49" s="68"/>
      <c r="BY49" s="299"/>
      <c r="BZ49" s="101"/>
      <c r="CA49" s="68"/>
      <c r="CB49" s="68"/>
      <c r="CC49" s="68"/>
      <c r="CD49" s="98">
        <f>SUM(CD4:CD34)</f>
        <v>3</v>
      </c>
      <c r="CE49" s="68"/>
      <c r="CF49" s="68"/>
      <c r="CG49" s="68"/>
      <c r="CH49" s="68"/>
      <c r="CI49" s="68"/>
      <c r="CJ49" s="299"/>
      <c r="CK49" s="101"/>
      <c r="CL49" s="68"/>
      <c r="CM49" s="68"/>
      <c r="CN49" s="68"/>
      <c r="CO49" s="68"/>
      <c r="CP49" s="98">
        <f>SUM(CP4:CP34)</f>
        <v>1</v>
      </c>
      <c r="CQ49" s="68"/>
      <c r="CR49" s="68"/>
      <c r="CS49" s="68"/>
      <c r="CT49" s="68"/>
      <c r="CU49" s="68"/>
      <c r="CV49" s="299"/>
      <c r="CW49" s="101"/>
      <c r="CX49" s="68"/>
      <c r="CY49" s="68"/>
      <c r="CZ49" s="68"/>
      <c r="DA49" s="98">
        <f>SUM(DA4:DA34)</f>
        <v>2</v>
      </c>
      <c r="DB49" s="68"/>
      <c r="DC49" s="68"/>
      <c r="DD49" s="68"/>
      <c r="DE49" s="68"/>
      <c r="DF49" s="68"/>
      <c r="DG49" s="299"/>
      <c r="DH49" s="101"/>
      <c r="DI49" s="68"/>
      <c r="DJ49" s="68"/>
      <c r="DK49" s="68"/>
      <c r="DL49" s="68"/>
      <c r="DM49" s="98">
        <f>SUM(DM4:DM34)</f>
        <v>1</v>
      </c>
      <c r="DN49" s="68"/>
      <c r="DO49" s="68"/>
      <c r="DP49" s="68"/>
      <c r="DQ49" s="68"/>
      <c r="DR49" s="68"/>
      <c r="DS49" s="299"/>
      <c r="DT49" s="101"/>
      <c r="DU49" s="68"/>
      <c r="DV49" s="68"/>
      <c r="DW49" s="68"/>
      <c r="DX49" s="98">
        <f>SUM(DX4:DX34)</f>
        <v>0</v>
      </c>
      <c r="DY49" s="68"/>
      <c r="DZ49" s="68"/>
      <c r="EA49" s="68"/>
      <c r="EB49" s="68"/>
      <c r="EC49" s="68"/>
      <c r="ED49" s="299"/>
      <c r="EE49" s="101"/>
      <c r="EF49" s="68"/>
      <c r="EG49" s="68"/>
      <c r="EH49" s="68"/>
      <c r="EI49" s="68"/>
      <c r="EJ49" s="333">
        <f>SUM(EJ4:EJ34)</f>
        <v>1</v>
      </c>
      <c r="EK49" s="68"/>
      <c r="EL49" s="68"/>
      <c r="EM49" s="68"/>
      <c r="EN49" s="68"/>
      <c r="EO49" s="68"/>
      <c r="EP49" s="299"/>
      <c r="EQ49" s="101"/>
      <c r="ER49" s="68"/>
      <c r="ES49" s="68"/>
      <c r="ET49" s="68"/>
      <c r="EU49" s="131"/>
      <c r="EV49" s="98">
        <f>SUM(EV4:EV34)</f>
        <v>1</v>
      </c>
      <c r="EW49" s="68"/>
      <c r="EX49" s="68"/>
      <c r="EY49" s="68"/>
      <c r="EZ49" s="68"/>
      <c r="FA49" s="68"/>
      <c r="FB49" s="299"/>
      <c r="FC49" s="101"/>
      <c r="FD49" s="68"/>
      <c r="FE49" s="68"/>
      <c r="FF49" s="68"/>
      <c r="FG49" s="98">
        <f>SUM(FG4:FG34)</f>
        <v>4</v>
      </c>
      <c r="FH49" s="68"/>
      <c r="FI49" s="68"/>
      <c r="FJ49" s="68"/>
      <c r="FK49" s="68"/>
      <c r="FL49" s="68"/>
      <c r="FM49" s="299"/>
      <c r="FN49" s="101"/>
      <c r="FO49" s="68"/>
      <c r="FP49" s="68"/>
      <c r="FQ49" s="68"/>
      <c r="FR49" s="98">
        <f>SUM(FR4:FR34)</f>
        <v>3</v>
      </c>
      <c r="FS49" s="68"/>
      <c r="FT49" s="68"/>
      <c r="FU49" s="68"/>
      <c r="FV49" s="68"/>
      <c r="FW49" s="68"/>
      <c r="FX49" s="299"/>
      <c r="FY49" s="101"/>
      <c r="FZ49" s="68"/>
      <c r="GA49" s="68"/>
      <c r="GB49" s="68"/>
      <c r="GC49" s="98">
        <f>SUM(GC4:GC34)</f>
        <v>4</v>
      </c>
      <c r="GD49" s="45"/>
      <c r="GE49" s="68"/>
      <c r="GF49" s="68"/>
      <c r="GG49" s="68"/>
      <c r="GH49" s="68"/>
      <c r="GI49" s="299"/>
      <c r="GJ49" s="101"/>
      <c r="GK49" s="68"/>
      <c r="GL49" s="68"/>
      <c r="GM49" s="68"/>
      <c r="GN49" s="98">
        <f>SUM(GN4:GN34)</f>
        <v>4</v>
      </c>
      <c r="GO49" s="68"/>
      <c r="GP49" s="68"/>
      <c r="GQ49" s="68"/>
      <c r="GR49" s="68"/>
      <c r="GS49" s="68"/>
      <c r="GT49" s="299"/>
      <c r="GU49" s="101"/>
      <c r="GV49" s="68"/>
      <c r="GW49" s="68"/>
      <c r="GX49" s="68"/>
      <c r="GY49" s="98">
        <f>SUM(GY4:GY34)</f>
        <v>5</v>
      </c>
      <c r="GZ49" s="68"/>
      <c r="HA49" s="68"/>
      <c r="HB49" s="68"/>
      <c r="HC49" s="68"/>
      <c r="HD49" s="68"/>
      <c r="HE49" s="299"/>
      <c r="HF49" s="101"/>
      <c r="HG49" s="68"/>
      <c r="HH49" s="68"/>
      <c r="HI49" s="68"/>
      <c r="HJ49" s="129"/>
      <c r="HK49" s="98">
        <f>SUM(HK4:HK34)</f>
        <v>4</v>
      </c>
      <c r="HL49" s="68"/>
      <c r="HM49" s="68"/>
      <c r="HN49" s="68"/>
      <c r="HO49" s="68"/>
      <c r="HP49" s="68"/>
      <c r="HQ49" s="299"/>
      <c r="HR49" s="101"/>
      <c r="HS49" s="68"/>
      <c r="HT49" s="68"/>
      <c r="HU49" s="68"/>
      <c r="HV49" s="98">
        <f>SUM(HV4:HV34)</f>
        <v>2</v>
      </c>
      <c r="HW49" s="68"/>
      <c r="HX49" s="68"/>
      <c r="HY49" s="68"/>
      <c r="HZ49" s="68"/>
      <c r="IA49" s="68"/>
      <c r="IB49" s="299"/>
      <c r="IC49" s="101"/>
      <c r="ID49" s="68"/>
      <c r="IE49" s="68"/>
      <c r="IF49" s="68"/>
      <c r="IG49" s="98">
        <f>SUM(IG4:IG34)</f>
        <v>3</v>
      </c>
      <c r="IH49" s="68"/>
      <c r="II49" s="68"/>
      <c r="IJ49" s="68"/>
      <c r="IK49" s="68"/>
      <c r="IL49" s="68"/>
      <c r="IM49" s="299"/>
      <c r="IN49" s="101"/>
      <c r="IO49" s="68"/>
      <c r="IP49" s="68"/>
      <c r="IQ49" s="68"/>
      <c r="IR49" s="98">
        <f>SUM(IR4:IR34)</f>
        <v>1</v>
      </c>
      <c r="IS49" s="68"/>
      <c r="IT49" s="68"/>
      <c r="IU49" s="68"/>
      <c r="IV49" s="68"/>
      <c r="IW49" s="68"/>
      <c r="IX49" s="299"/>
      <c r="IY49" s="101"/>
      <c r="IZ49" s="68"/>
      <c r="JA49" s="68"/>
      <c r="JB49" s="68"/>
      <c r="JC49" s="98">
        <f>SUM(JC4:JC34)</f>
        <v>2</v>
      </c>
      <c r="JD49" s="68"/>
      <c r="JE49" s="68"/>
      <c r="JF49" s="68"/>
      <c r="JG49" s="68"/>
      <c r="JH49" s="68"/>
      <c r="JI49" s="299"/>
      <c r="JJ49" s="101"/>
      <c r="JK49" s="68"/>
      <c r="JL49" s="68"/>
      <c r="JM49" s="68"/>
      <c r="JN49" s="98">
        <f>SUM(JN4:JN34)</f>
        <v>3</v>
      </c>
      <c r="JO49" s="68"/>
      <c r="JP49" s="68"/>
      <c r="JQ49" s="68"/>
      <c r="JR49" s="68"/>
      <c r="JS49" s="68"/>
      <c r="JT49" s="299"/>
      <c r="JU49" s="101"/>
      <c r="JV49" s="68"/>
      <c r="JW49" s="68"/>
      <c r="JX49" s="68"/>
      <c r="JY49" s="98">
        <f>SUM(JY4:JY34)</f>
        <v>2</v>
      </c>
      <c r="JZ49" s="68"/>
      <c r="KA49" s="68"/>
      <c r="KB49" s="68"/>
      <c r="KC49" s="68"/>
      <c r="KD49" s="68"/>
      <c r="KE49" s="299"/>
      <c r="KF49" s="101"/>
      <c r="KG49" s="68"/>
      <c r="KH49" s="68"/>
      <c r="KI49" s="68"/>
      <c r="KJ49" s="98">
        <f>SUM(KJ4:KJ34)</f>
        <v>1</v>
      </c>
      <c r="KK49" s="68"/>
      <c r="KL49" s="68"/>
      <c r="KM49" s="68"/>
      <c r="KN49" s="68"/>
      <c r="KO49" s="68"/>
      <c r="KP49" s="299"/>
      <c r="KQ49" s="101"/>
      <c r="KR49" s="68"/>
      <c r="KS49" s="68"/>
      <c r="KT49" s="68"/>
      <c r="KU49" s="98">
        <f>SUM(KU4:KU34)</f>
        <v>4</v>
      </c>
      <c r="KV49" s="68"/>
      <c r="KW49" s="68"/>
      <c r="KX49" s="68"/>
      <c r="KY49" s="68"/>
      <c r="KZ49" s="68"/>
      <c r="LA49" s="299"/>
      <c r="LB49" s="101"/>
      <c r="LC49" s="68"/>
      <c r="LD49" s="68"/>
      <c r="LE49" s="68"/>
      <c r="LF49" s="131"/>
      <c r="LG49" s="98">
        <f>SUM(LG4:LG34)</f>
        <v>1</v>
      </c>
      <c r="LH49" s="45"/>
      <c r="LI49" s="68"/>
      <c r="LJ49" s="68"/>
      <c r="LK49" s="68"/>
      <c r="LL49" s="68"/>
      <c r="LM49" s="299"/>
      <c r="LN49" s="101"/>
      <c r="LO49" s="68"/>
      <c r="LP49" s="68"/>
      <c r="LQ49" s="68"/>
      <c r="LR49" s="98">
        <f>SUM(LR4:LR34)</f>
        <v>4</v>
      </c>
      <c r="LS49" s="68"/>
      <c r="LT49" s="68"/>
      <c r="LU49" s="68"/>
      <c r="LV49" s="68"/>
      <c r="LW49" s="68"/>
      <c r="LX49" s="299"/>
      <c r="LY49" s="101"/>
      <c r="LZ49" s="68"/>
      <c r="MA49" s="68"/>
      <c r="MB49" s="68"/>
      <c r="MC49" s="131"/>
      <c r="MD49" s="98">
        <f>SUM(MD4:MD34)</f>
        <v>4</v>
      </c>
      <c r="ME49" s="68"/>
      <c r="MF49" s="68"/>
      <c r="MG49" s="68"/>
      <c r="MH49" s="68"/>
      <c r="MI49" s="68"/>
      <c r="MJ49" s="299"/>
      <c r="MK49" s="101"/>
      <c r="ML49" s="68"/>
      <c r="MM49" s="68"/>
      <c r="MN49" s="68"/>
      <c r="MO49" s="306">
        <f>SUM(MO4:MO34)</f>
        <v>0</v>
      </c>
      <c r="MP49" s="68"/>
      <c r="MQ49" s="68"/>
      <c r="MR49" s="68"/>
      <c r="MS49" s="306"/>
      <c r="MT49" s="68"/>
      <c r="MU49" s="299"/>
      <c r="MV49" s="101"/>
    </row>
    <row r="50" spans="1:360" x14ac:dyDescent="0.25">
      <c r="B50" s="374"/>
      <c r="C50" s="375"/>
      <c r="F50" s="102"/>
      <c r="G50" s="101"/>
      <c r="H50" s="69"/>
      <c r="I50" s="68"/>
      <c r="J50" s="68"/>
      <c r="K50" s="306"/>
      <c r="L50" s="68"/>
      <c r="M50" s="305"/>
      <c r="N50" s="68"/>
      <c r="O50" s="68"/>
      <c r="P50" s="68"/>
      <c r="Q50" s="102"/>
      <c r="R50" s="68"/>
      <c r="S50" s="101"/>
      <c r="T50" s="68"/>
      <c r="U50" s="68"/>
      <c r="V50" s="68"/>
      <c r="W50" s="203"/>
      <c r="X50" s="68"/>
      <c r="Y50" s="68"/>
      <c r="Z50" s="134"/>
      <c r="AA50" s="135"/>
      <c r="AB50" s="135"/>
      <c r="AC50" s="150"/>
      <c r="AE50" s="136"/>
      <c r="AF50" s="68"/>
      <c r="AG50" s="68"/>
      <c r="AH50" s="68"/>
      <c r="AI50" s="150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4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Q50" s="68"/>
      <c r="ER50" s="68"/>
      <c r="ES50" s="68"/>
      <c r="ET50" s="68"/>
      <c r="EV50" s="68"/>
      <c r="EW50" s="68"/>
      <c r="EX50" s="68"/>
      <c r="EY50" s="68"/>
      <c r="EZ50" s="68"/>
      <c r="FA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F50" s="68"/>
      <c r="HG50" s="68"/>
      <c r="HH50" s="68"/>
      <c r="HI50" s="68"/>
      <c r="HK50" s="68"/>
      <c r="HL50" s="68"/>
      <c r="HM50" s="68"/>
      <c r="HN50" s="68"/>
      <c r="HO50" s="68"/>
      <c r="HP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N50" s="68"/>
      <c r="IO50" s="68"/>
      <c r="IP50" s="68"/>
      <c r="IQ50" s="68"/>
      <c r="IR50" s="68"/>
      <c r="IS50" s="68"/>
      <c r="IT50" s="68"/>
      <c r="IU50" s="68"/>
      <c r="IV50" s="68"/>
      <c r="IW50" s="68"/>
      <c r="IY50" s="68"/>
      <c r="IZ50" s="68"/>
      <c r="JA50" s="68"/>
      <c r="JB50" s="68"/>
      <c r="JC50" s="68"/>
      <c r="JD50" s="68"/>
      <c r="JE50" s="68"/>
      <c r="JF50" s="68"/>
      <c r="JG50" s="68"/>
      <c r="JH50" s="68"/>
      <c r="JJ50" s="68"/>
      <c r="JK50" s="68"/>
      <c r="JL50" s="68"/>
      <c r="JM50" s="68"/>
      <c r="JN50" s="68"/>
      <c r="JO50" s="68"/>
      <c r="JP50" s="68"/>
      <c r="JQ50" s="68"/>
      <c r="JR50" s="68"/>
      <c r="JS50" s="68"/>
      <c r="JU50" s="68"/>
      <c r="JV50" s="68"/>
      <c r="JW50" s="68"/>
      <c r="JX50" s="68"/>
      <c r="JY50" s="68"/>
      <c r="JZ50" s="68"/>
      <c r="KA50" s="68"/>
      <c r="KB50" s="68"/>
      <c r="KC50" s="68"/>
      <c r="KD50" s="68"/>
      <c r="KF50" s="68"/>
      <c r="KG50" s="68"/>
      <c r="KH50" s="68"/>
      <c r="KI50" s="68"/>
      <c r="KJ50" s="68"/>
      <c r="KK50" s="68"/>
      <c r="KL50" s="68"/>
      <c r="KM50" s="68"/>
      <c r="KN50" s="68"/>
      <c r="KO50" s="68"/>
      <c r="KQ50" s="68"/>
      <c r="KR50" s="68"/>
      <c r="KS50" s="68"/>
      <c r="KT50" s="68"/>
      <c r="KU50" s="68"/>
      <c r="KV50" s="68"/>
      <c r="KW50" s="68"/>
      <c r="KX50" s="68"/>
      <c r="KY50" s="68"/>
      <c r="KZ50" s="68"/>
      <c r="LB50" s="68"/>
      <c r="LC50" s="68"/>
      <c r="LD50" s="68"/>
      <c r="LE50" s="68"/>
      <c r="LG50" s="68"/>
      <c r="LH50" s="68"/>
      <c r="LI50" s="68"/>
      <c r="LJ50" s="68"/>
      <c r="LK50" s="68"/>
      <c r="LL50" s="68"/>
      <c r="LN50" s="68"/>
      <c r="LO50" s="68"/>
      <c r="LP50" s="68"/>
      <c r="LQ50" s="68"/>
      <c r="LR50" s="68"/>
      <c r="LS50" s="68"/>
      <c r="LT50" s="68"/>
      <c r="LU50" s="68"/>
      <c r="LV50" s="68"/>
      <c r="LW50" s="68"/>
      <c r="LY50" s="68"/>
      <c r="LZ50" s="68"/>
      <c r="MA50" s="68"/>
      <c r="MB50" s="68"/>
      <c r="MD50" s="68"/>
      <c r="ME50" s="68"/>
      <c r="MF50" s="68"/>
      <c r="MG50" s="68"/>
      <c r="MH50" s="68"/>
      <c r="MI50" s="68"/>
      <c r="MK50" s="68"/>
      <c r="ML50" s="68"/>
      <c r="MM50" s="68"/>
      <c r="MN50" s="68"/>
      <c r="MO50" s="68"/>
      <c r="MP50" s="68"/>
      <c r="MQ50" s="68"/>
      <c r="MR50" s="68"/>
      <c r="MS50" s="68"/>
      <c r="MT50" s="68"/>
      <c r="MV50" s="68"/>
    </row>
    <row r="51" spans="1:360" x14ac:dyDescent="0.25">
      <c r="B51" s="371"/>
      <c r="C51" s="371"/>
      <c r="D51" s="65"/>
      <c r="E51" s="68"/>
      <c r="F51" s="68"/>
      <c r="G51" s="62"/>
      <c r="H51" s="69"/>
      <c r="I51" s="68"/>
      <c r="J51" s="68"/>
      <c r="K51" s="306"/>
      <c r="L51" s="68"/>
      <c r="M51" s="305"/>
      <c r="N51" s="68"/>
      <c r="O51" s="68"/>
      <c r="P51" s="68"/>
      <c r="Q51" s="102"/>
      <c r="R51" s="68"/>
      <c r="S51" s="101"/>
      <c r="T51" s="68"/>
      <c r="U51" s="68"/>
      <c r="V51" s="68"/>
      <c r="W51" s="203"/>
      <c r="X51" s="68"/>
      <c r="Y51" s="68"/>
      <c r="Z51" s="134"/>
      <c r="AA51" s="135"/>
      <c r="AB51" s="135"/>
      <c r="AC51" s="150"/>
      <c r="AE51" s="136"/>
      <c r="AF51" s="68"/>
      <c r="AG51" s="68"/>
      <c r="AH51" s="68"/>
      <c r="AI51" s="150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4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Q51" s="68"/>
      <c r="ER51" s="68"/>
      <c r="ES51" s="68"/>
      <c r="ET51" s="68"/>
      <c r="EV51" s="68"/>
      <c r="EW51" s="68"/>
      <c r="EX51" s="68"/>
      <c r="EY51" s="68"/>
      <c r="EZ51" s="68"/>
      <c r="FA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F51" s="68"/>
      <c r="HG51" s="68"/>
      <c r="HH51" s="68"/>
      <c r="HI51" s="68"/>
      <c r="HK51" s="68"/>
      <c r="HL51" s="68"/>
      <c r="HM51" s="68"/>
      <c r="HN51" s="68"/>
      <c r="HO51" s="68"/>
      <c r="HP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N51" s="68"/>
      <c r="IO51" s="68"/>
      <c r="IP51" s="68"/>
      <c r="IQ51" s="68"/>
      <c r="IR51" s="68"/>
      <c r="IS51" s="68"/>
      <c r="IT51" s="68"/>
      <c r="IU51" s="68"/>
      <c r="IV51" s="68"/>
      <c r="IW51" s="68"/>
      <c r="IY51" s="68"/>
      <c r="IZ51" s="68"/>
      <c r="JA51" s="68"/>
      <c r="JB51" s="68"/>
      <c r="JC51" s="68"/>
      <c r="JD51" s="68"/>
      <c r="JE51" s="68"/>
      <c r="JF51" s="68"/>
      <c r="JG51" s="68"/>
      <c r="JH51" s="68"/>
      <c r="JJ51" s="68"/>
      <c r="JK51" s="68"/>
      <c r="JL51" s="68"/>
      <c r="JM51" s="68"/>
      <c r="JN51" s="68"/>
      <c r="JO51" s="68"/>
      <c r="JP51" s="68"/>
      <c r="JQ51" s="68"/>
      <c r="JR51" s="68"/>
      <c r="JS51" s="68"/>
      <c r="JU51" s="68"/>
      <c r="JV51" s="68"/>
      <c r="JW51" s="68"/>
      <c r="JX51" s="68"/>
      <c r="JY51" s="68"/>
      <c r="JZ51" s="68"/>
      <c r="KA51" s="68"/>
      <c r="KB51" s="68"/>
      <c r="KC51" s="68"/>
      <c r="KD51" s="68"/>
      <c r="KF51" s="68"/>
      <c r="KG51" s="68"/>
      <c r="KH51" s="68"/>
      <c r="KI51" s="68"/>
      <c r="KJ51" s="68"/>
      <c r="KK51" s="68"/>
      <c r="KL51" s="68"/>
      <c r="KM51" s="68"/>
      <c r="KN51" s="68"/>
      <c r="KO51" s="68"/>
      <c r="KQ51" s="68"/>
      <c r="KR51" s="68"/>
      <c r="KS51" s="68"/>
      <c r="KT51" s="68"/>
      <c r="KU51" s="68"/>
      <c r="KV51" s="68"/>
      <c r="KW51" s="68"/>
      <c r="KX51" s="68"/>
      <c r="KY51" s="68"/>
      <c r="KZ51" s="68"/>
      <c r="LB51" s="68"/>
      <c r="LC51" s="68"/>
      <c r="LD51" s="68"/>
      <c r="LE51" s="68"/>
      <c r="LG51" s="68"/>
      <c r="LH51" s="68"/>
      <c r="LI51" s="68"/>
      <c r="LJ51" s="68"/>
      <c r="LK51" s="68"/>
      <c r="LL51" s="68"/>
      <c r="LN51" s="68"/>
      <c r="LO51" s="68"/>
      <c r="LP51" s="68"/>
      <c r="LQ51" s="68"/>
      <c r="LR51" s="68"/>
      <c r="LS51" s="68"/>
      <c r="LT51" s="68"/>
      <c r="LU51" s="68"/>
      <c r="LV51" s="68"/>
      <c r="LW51" s="68"/>
      <c r="LY51" s="68"/>
      <c r="LZ51" s="68"/>
      <c r="MA51" s="68"/>
      <c r="MB51" s="68"/>
      <c r="MD51" s="68"/>
      <c r="ME51" s="68"/>
      <c r="MF51" s="68"/>
      <c r="MG51" s="68"/>
      <c r="MH51" s="68"/>
      <c r="MI51" s="68"/>
      <c r="MK51" s="68"/>
      <c r="ML51" s="68"/>
      <c r="MM51" s="68"/>
      <c r="MN51" s="68"/>
      <c r="MO51" s="68"/>
      <c r="MP51" s="68"/>
      <c r="MQ51" s="68"/>
      <c r="MR51" s="68"/>
      <c r="MS51" s="68"/>
      <c r="MT51" s="68"/>
      <c r="MV51" s="68"/>
    </row>
    <row r="52" spans="1:360" x14ac:dyDescent="0.25">
      <c r="B52" s="371"/>
      <c r="C52" s="371"/>
      <c r="D52" s="65"/>
      <c r="E52" s="68"/>
      <c r="F52" s="68"/>
      <c r="G52" s="62"/>
      <c r="H52" s="69"/>
      <c r="I52" s="68"/>
      <c r="J52" s="68"/>
      <c r="K52" s="306"/>
      <c r="L52" s="68"/>
      <c r="M52" s="305"/>
      <c r="N52" s="68"/>
      <c r="O52" s="68"/>
      <c r="P52" s="68"/>
      <c r="Q52" s="102"/>
      <c r="R52" s="68"/>
      <c r="S52" s="101"/>
      <c r="T52" s="68"/>
      <c r="U52" s="68"/>
      <c r="V52" s="68"/>
      <c r="W52" s="203"/>
      <c r="X52" s="68"/>
      <c r="Y52" s="68"/>
      <c r="Z52" s="134"/>
      <c r="AA52" s="135"/>
      <c r="AB52" s="135"/>
      <c r="AC52" s="150"/>
      <c r="AE52" s="136"/>
      <c r="AF52" s="68"/>
      <c r="AG52" s="68"/>
      <c r="AH52" s="68"/>
      <c r="AI52" s="150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4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Q52" s="68"/>
      <c r="ER52" s="68"/>
      <c r="ES52" s="68"/>
      <c r="ET52" s="68"/>
      <c r="EV52" s="68"/>
      <c r="EW52" s="68"/>
      <c r="EX52" s="68"/>
      <c r="EY52" s="68"/>
      <c r="EZ52" s="68"/>
      <c r="FA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F52" s="68"/>
      <c r="HG52" s="68"/>
      <c r="HH52" s="68"/>
      <c r="HI52" s="68"/>
      <c r="HK52" s="68"/>
      <c r="HL52" s="68"/>
      <c r="HM52" s="68"/>
      <c r="HN52" s="68"/>
      <c r="HO52" s="68"/>
      <c r="HP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N52" s="68"/>
      <c r="IO52" s="68"/>
      <c r="IP52" s="68"/>
      <c r="IQ52" s="68"/>
      <c r="IR52" s="68"/>
      <c r="IS52" s="68"/>
      <c r="IT52" s="68"/>
      <c r="IU52" s="68"/>
      <c r="IV52" s="68"/>
      <c r="IW52" s="68"/>
      <c r="IY52" s="68"/>
      <c r="IZ52" s="68"/>
      <c r="JA52" s="68"/>
      <c r="JB52" s="68"/>
      <c r="JC52" s="68"/>
      <c r="JD52" s="68"/>
      <c r="JE52" s="68"/>
      <c r="JF52" s="68"/>
      <c r="JG52" s="68"/>
      <c r="JH52" s="68"/>
      <c r="JJ52" s="68"/>
      <c r="JK52" s="68"/>
      <c r="JL52" s="68"/>
      <c r="JM52" s="68"/>
      <c r="JN52" s="68"/>
      <c r="JO52" s="68"/>
      <c r="JP52" s="68"/>
      <c r="JQ52" s="68"/>
      <c r="JR52" s="68"/>
      <c r="JS52" s="68"/>
      <c r="JU52" s="68"/>
      <c r="JV52" s="68"/>
      <c r="JW52" s="68"/>
      <c r="JX52" s="68"/>
      <c r="JY52" s="68"/>
      <c r="JZ52" s="68"/>
      <c r="KA52" s="68"/>
      <c r="KB52" s="68"/>
      <c r="KC52" s="68"/>
      <c r="KD52" s="68"/>
      <c r="KF52" s="68"/>
      <c r="KG52" s="68"/>
      <c r="KH52" s="68"/>
      <c r="KI52" s="68"/>
      <c r="KJ52" s="68"/>
      <c r="KK52" s="68"/>
      <c r="KL52" s="68"/>
      <c r="KM52" s="68"/>
      <c r="KN52" s="68"/>
      <c r="KO52" s="68"/>
      <c r="KQ52" s="68"/>
      <c r="KR52" s="68"/>
      <c r="KS52" s="68"/>
      <c r="KT52" s="68"/>
      <c r="KU52" s="68"/>
      <c r="KV52" s="68"/>
      <c r="KW52" s="68"/>
      <c r="KX52" s="68"/>
      <c r="KY52" s="68"/>
      <c r="KZ52" s="68"/>
      <c r="LB52" s="68"/>
      <c r="LC52" s="68"/>
      <c r="LD52" s="68"/>
      <c r="LE52" s="68"/>
      <c r="LG52" s="68"/>
      <c r="LH52" s="68"/>
      <c r="LI52" s="68"/>
      <c r="LJ52" s="68"/>
      <c r="LK52" s="68"/>
      <c r="LL52" s="68"/>
      <c r="LN52" s="68"/>
      <c r="LO52" s="68"/>
      <c r="LP52" s="68"/>
      <c r="LQ52" s="68"/>
      <c r="LR52" s="68"/>
      <c r="LS52" s="68"/>
      <c r="LT52" s="68"/>
      <c r="LU52" s="68"/>
      <c r="LV52" s="68"/>
      <c r="LW52" s="68"/>
      <c r="LY52" s="68"/>
      <c r="LZ52" s="68"/>
      <c r="MA52" s="68"/>
      <c r="MB52" s="68"/>
      <c r="MD52" s="68"/>
      <c r="ME52" s="68"/>
      <c r="MF52" s="68"/>
      <c r="MG52" s="68"/>
      <c r="MH52" s="68"/>
      <c r="MI52" s="68"/>
      <c r="MK52" s="68"/>
      <c r="ML52" s="68"/>
      <c r="MM52" s="68"/>
      <c r="MN52" s="68"/>
      <c r="MO52" s="68"/>
      <c r="MP52" s="68"/>
      <c r="MQ52" s="68"/>
      <c r="MR52" s="68"/>
      <c r="MS52" s="68"/>
      <c r="MT52" s="68"/>
      <c r="MV52" s="68"/>
    </row>
    <row r="53" spans="1:360" x14ac:dyDescent="0.25">
      <c r="B53" s="371" t="s">
        <v>109</v>
      </c>
      <c r="C53" s="371"/>
      <c r="D53" s="65">
        <f>SUM(D35:G35)</f>
        <v>25</v>
      </c>
      <c r="E53" s="68"/>
      <c r="F53" s="68"/>
      <c r="G53" s="62"/>
      <c r="H53" s="69"/>
      <c r="I53" s="68"/>
      <c r="J53" s="68"/>
      <c r="K53" s="306"/>
      <c r="L53" s="68"/>
      <c r="M53" s="305"/>
      <c r="N53" s="68"/>
      <c r="O53" s="68"/>
      <c r="P53" s="68"/>
      <c r="Q53" s="102"/>
      <c r="R53" s="68"/>
      <c r="S53" s="101"/>
      <c r="T53" s="68"/>
      <c r="U53" s="68"/>
      <c r="V53" s="68"/>
      <c r="W53" s="203"/>
      <c r="X53" s="68"/>
      <c r="Y53" s="68"/>
      <c r="Z53" s="134"/>
      <c r="AA53" s="135"/>
      <c r="AB53" s="135"/>
      <c r="AC53" s="150"/>
      <c r="AE53" s="136"/>
      <c r="AF53" s="68"/>
      <c r="AG53" s="68"/>
      <c r="AH53" s="68"/>
      <c r="AI53" s="150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4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Q53" s="68"/>
      <c r="ER53" s="68"/>
      <c r="ES53" s="68"/>
      <c r="ET53" s="68"/>
      <c r="EV53" s="68"/>
      <c r="EW53" s="68"/>
      <c r="EX53" s="68"/>
      <c r="EY53" s="68"/>
      <c r="EZ53" s="68"/>
      <c r="FA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F53" s="68"/>
      <c r="HG53" s="68"/>
      <c r="HH53" s="68"/>
      <c r="HI53" s="68"/>
      <c r="HK53" s="68"/>
      <c r="HL53" s="68"/>
      <c r="HM53" s="68"/>
      <c r="HN53" s="68"/>
      <c r="HO53" s="68"/>
      <c r="HP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N53" s="68"/>
      <c r="IO53" s="68"/>
      <c r="IP53" s="68"/>
      <c r="IQ53" s="68"/>
      <c r="IR53" s="68"/>
      <c r="IS53" s="68"/>
      <c r="IT53" s="68"/>
      <c r="IU53" s="68"/>
      <c r="IV53" s="68"/>
      <c r="IW53" s="68"/>
      <c r="IY53" s="68"/>
      <c r="IZ53" s="68"/>
      <c r="JA53" s="68"/>
      <c r="JB53" s="68"/>
      <c r="JC53" s="68"/>
      <c r="JD53" s="68"/>
      <c r="JE53" s="68"/>
      <c r="JF53" s="68"/>
      <c r="JG53" s="68"/>
      <c r="JH53" s="68"/>
      <c r="JJ53" s="68"/>
      <c r="JK53" s="68"/>
      <c r="JL53" s="68"/>
      <c r="JM53" s="68"/>
      <c r="JN53" s="68"/>
      <c r="JO53" s="68"/>
      <c r="JP53" s="68"/>
      <c r="JQ53" s="68"/>
      <c r="JR53" s="68"/>
      <c r="JS53" s="68"/>
      <c r="JU53" s="68"/>
      <c r="JV53" s="68"/>
      <c r="JW53" s="68"/>
      <c r="JX53" s="68"/>
      <c r="JY53" s="68"/>
      <c r="JZ53" s="68"/>
      <c r="KA53" s="68"/>
      <c r="KB53" s="68"/>
      <c r="KC53" s="68"/>
      <c r="KD53" s="68"/>
      <c r="KF53" s="68"/>
      <c r="KG53" s="68"/>
      <c r="KH53" s="68"/>
      <c r="KI53" s="68"/>
      <c r="KJ53" s="68"/>
      <c r="KK53" s="68"/>
      <c r="KL53" s="68"/>
      <c r="KM53" s="68"/>
      <c r="KN53" s="68"/>
      <c r="KO53" s="68"/>
      <c r="KQ53" s="68"/>
      <c r="KR53" s="68"/>
      <c r="KS53" s="68"/>
      <c r="KT53" s="68"/>
      <c r="KU53" s="68"/>
      <c r="KV53" s="68"/>
      <c r="KW53" s="68"/>
      <c r="KX53" s="68"/>
      <c r="KY53" s="68"/>
      <c r="KZ53" s="68"/>
      <c r="LB53" s="68"/>
      <c r="LC53" s="68"/>
      <c r="LD53" s="68"/>
      <c r="LE53" s="68"/>
      <c r="LG53" s="68"/>
      <c r="LH53" s="68"/>
      <c r="LI53" s="68"/>
      <c r="LJ53" s="68"/>
      <c r="LK53" s="68"/>
      <c r="LL53" s="68"/>
      <c r="LN53" s="68"/>
      <c r="LO53" s="68"/>
      <c r="LP53" s="68"/>
      <c r="LQ53" s="68"/>
      <c r="LR53" s="68"/>
      <c r="LS53" s="68"/>
      <c r="LT53" s="68"/>
      <c r="LU53" s="68"/>
      <c r="LV53" s="68"/>
      <c r="LW53" s="68"/>
      <c r="LY53" s="68"/>
      <c r="LZ53" s="68"/>
      <c r="MA53" s="68"/>
      <c r="MB53" s="68"/>
      <c r="MD53" s="68"/>
      <c r="ME53" s="68"/>
      <c r="MF53" s="68"/>
      <c r="MG53" s="68"/>
      <c r="MH53" s="68"/>
      <c r="MI53" s="68"/>
      <c r="MK53" s="68"/>
      <c r="ML53" s="68"/>
      <c r="MM53" s="68"/>
      <c r="MN53" s="68"/>
      <c r="MO53" s="68"/>
      <c r="MP53" s="68"/>
      <c r="MQ53" s="68"/>
      <c r="MR53" s="68"/>
      <c r="MS53" s="68"/>
      <c r="MT53" s="68"/>
      <c r="MV53" s="68"/>
    </row>
    <row r="54" spans="1:360" x14ac:dyDescent="0.25">
      <c r="B54" s="367"/>
      <c r="C54" s="367"/>
      <c r="D54" s="68"/>
      <c r="E54" s="68"/>
      <c r="F54" s="68"/>
      <c r="G54" s="68"/>
      <c r="H54" s="69"/>
      <c r="I54" s="68"/>
      <c r="J54" s="68"/>
      <c r="K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4"/>
    </row>
    <row r="55" spans="1:360" x14ac:dyDescent="0.25">
      <c r="B55" s="367"/>
      <c r="C55" s="367"/>
      <c r="D55" s="68"/>
      <c r="E55" s="68"/>
      <c r="F55" s="68"/>
      <c r="G55" s="68"/>
      <c r="H55" s="69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4"/>
    </row>
    <row r="56" spans="1:360" x14ac:dyDescent="0.25">
      <c r="A56" s="355" t="s">
        <v>116</v>
      </c>
      <c r="B56" s="355"/>
      <c r="C56" s="355"/>
      <c r="D56" s="68"/>
      <c r="E56" s="68"/>
      <c r="F56" s="68"/>
      <c r="G56" s="68"/>
      <c r="H56" s="69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4"/>
    </row>
    <row r="57" spans="1:360" s="152" customFormat="1" ht="17.25" x14ac:dyDescent="0.25">
      <c r="A57" s="353" t="s">
        <v>119</v>
      </c>
      <c r="B57" s="353"/>
      <c r="C57" s="353"/>
      <c r="H57" s="151"/>
      <c r="AW57" s="153"/>
      <c r="BY57" s="299"/>
      <c r="CJ57" s="299"/>
      <c r="CV57" s="299"/>
      <c r="DG57" s="299"/>
      <c r="DS57" s="299"/>
      <c r="ED57" s="299"/>
      <c r="EP57" s="299"/>
      <c r="FB57" s="299"/>
      <c r="FM57" s="299"/>
      <c r="FX57" s="299"/>
      <c r="GI57" s="299"/>
      <c r="GT57" s="299"/>
      <c r="HE57" s="299"/>
      <c r="HQ57" s="299"/>
      <c r="IB57" s="299"/>
      <c r="IM57" s="299"/>
      <c r="IX57" s="299"/>
      <c r="JI57" s="299"/>
      <c r="JT57" s="299"/>
      <c r="KE57" s="299"/>
      <c r="KP57" s="299"/>
      <c r="LA57" s="299"/>
      <c r="LM57" s="299"/>
      <c r="LX57" s="299"/>
      <c r="MJ57" s="299"/>
      <c r="MU57" s="299"/>
    </row>
    <row r="58" spans="1:360" s="152" customFormat="1" ht="17.25" customHeight="1" x14ac:dyDescent="0.25">
      <c r="A58" s="354" t="s">
        <v>120</v>
      </c>
      <c r="B58" s="354"/>
      <c r="C58" s="354"/>
      <c r="H58" s="151"/>
      <c r="AW58" s="153"/>
      <c r="BY58" s="299"/>
      <c r="CJ58" s="299"/>
      <c r="CV58" s="299"/>
      <c r="DG58" s="299"/>
      <c r="DS58" s="299"/>
      <c r="ED58" s="299"/>
      <c r="EP58" s="299"/>
      <c r="FB58" s="299"/>
      <c r="FM58" s="299"/>
      <c r="FX58" s="299"/>
      <c r="GI58" s="299"/>
      <c r="GT58" s="299"/>
      <c r="HE58" s="299"/>
      <c r="HQ58" s="299"/>
      <c r="IB58" s="299"/>
      <c r="IM58" s="299"/>
      <c r="IX58" s="299"/>
      <c r="JI58" s="299"/>
      <c r="JT58" s="299"/>
      <c r="KE58" s="299"/>
      <c r="KP58" s="299"/>
      <c r="LA58" s="299"/>
      <c r="LM58" s="299"/>
      <c r="LX58" s="299"/>
      <c r="MJ58" s="299"/>
      <c r="MU58" s="299"/>
    </row>
    <row r="59" spans="1:360" s="139" customFormat="1" ht="17.25" x14ac:dyDescent="0.25">
      <c r="A59" s="387" t="s">
        <v>146</v>
      </c>
      <c r="B59" s="387"/>
      <c r="C59" s="387"/>
      <c r="H59" s="140"/>
      <c r="AW59" s="138"/>
      <c r="BY59" s="299"/>
      <c r="CJ59" s="299"/>
      <c r="CV59" s="299"/>
      <c r="DG59" s="299"/>
      <c r="DS59" s="299"/>
      <c r="ED59" s="299"/>
      <c r="EP59" s="299"/>
      <c r="FB59" s="299"/>
      <c r="FM59" s="299"/>
      <c r="FX59" s="299"/>
      <c r="GI59" s="299"/>
      <c r="GT59" s="299"/>
      <c r="HE59" s="299"/>
      <c r="HQ59" s="299"/>
      <c r="IB59" s="299"/>
      <c r="IM59" s="299"/>
      <c r="IX59" s="299"/>
      <c r="JI59" s="299"/>
      <c r="JT59" s="299"/>
      <c r="KE59" s="299"/>
      <c r="KP59" s="299"/>
      <c r="LA59" s="299"/>
      <c r="LM59" s="299"/>
      <c r="LX59" s="299"/>
      <c r="MJ59" s="299"/>
      <c r="MU59" s="299"/>
    </row>
    <row r="60" spans="1:360" s="152" customFormat="1" ht="17.25" x14ac:dyDescent="0.25">
      <c r="A60" s="190"/>
      <c r="B60" s="190"/>
      <c r="C60" s="190"/>
      <c r="H60" s="151"/>
      <c r="AW60" s="153"/>
      <c r="BY60" s="299"/>
      <c r="CJ60" s="299"/>
      <c r="CV60" s="299"/>
      <c r="DG60" s="299"/>
      <c r="DS60" s="299"/>
      <c r="ED60" s="299"/>
      <c r="EP60" s="299"/>
      <c r="FB60" s="299"/>
      <c r="FM60" s="299"/>
      <c r="FX60" s="299"/>
      <c r="GI60" s="299"/>
      <c r="GT60" s="299"/>
      <c r="HE60" s="299"/>
      <c r="HQ60" s="299"/>
      <c r="IB60" s="299"/>
      <c r="IM60" s="299"/>
      <c r="IX60" s="299"/>
      <c r="JI60" s="299"/>
      <c r="JT60" s="299"/>
      <c r="KE60" s="299"/>
      <c r="KP60" s="299"/>
      <c r="LA60" s="299"/>
      <c r="LM60" s="299"/>
      <c r="LX60" s="299"/>
      <c r="MJ60" s="299"/>
      <c r="MU60" s="299"/>
    </row>
    <row r="61" spans="1:360" ht="15" customHeight="1" x14ac:dyDescent="0.25">
      <c r="A61" s="388" t="s">
        <v>89</v>
      </c>
      <c r="B61" s="388"/>
      <c r="C61" s="388"/>
      <c r="D61" s="68"/>
      <c r="E61" s="68"/>
      <c r="F61" s="68"/>
      <c r="G61" s="68"/>
      <c r="H61" s="69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4"/>
    </row>
    <row r="62" spans="1:360" x14ac:dyDescent="0.25">
      <c r="A62" s="388"/>
      <c r="B62" s="388"/>
      <c r="C62" s="388"/>
      <c r="D62" s="68"/>
      <c r="E62" s="68"/>
      <c r="F62" s="68"/>
      <c r="G62" s="68"/>
      <c r="H62" s="69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  <c r="V62" s="68"/>
      <c r="W62" s="68"/>
      <c r="X62" s="68"/>
      <c r="Y62" s="68"/>
      <c r="AF62" s="68"/>
      <c r="AG62" s="68"/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4"/>
    </row>
    <row r="63" spans="1:360" x14ac:dyDescent="0.25">
      <c r="A63" s="355" t="s">
        <v>88</v>
      </c>
      <c r="B63" s="355"/>
      <c r="C63" s="355"/>
      <c r="D63" s="68"/>
      <c r="E63" s="68"/>
      <c r="F63" s="68"/>
      <c r="G63" s="68"/>
      <c r="H63" s="69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4"/>
    </row>
    <row r="64" spans="1:360" ht="15" customHeight="1" x14ac:dyDescent="0.25">
      <c r="A64" s="355" t="s">
        <v>111</v>
      </c>
      <c r="B64" s="355"/>
      <c r="C64" s="355"/>
      <c r="D64" s="68"/>
      <c r="E64" s="68"/>
      <c r="F64" s="68"/>
      <c r="G64" s="68"/>
      <c r="H64" s="69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4"/>
    </row>
    <row r="65" spans="1:49" x14ac:dyDescent="0.25">
      <c r="A65" s="355"/>
      <c r="B65" s="355"/>
      <c r="C65" s="355"/>
      <c r="D65" s="68"/>
      <c r="E65" s="68"/>
      <c r="F65" s="68"/>
      <c r="G65" s="68"/>
      <c r="H65" s="69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4"/>
    </row>
    <row r="66" spans="1:49" x14ac:dyDescent="0.25">
      <c r="B66" s="367"/>
      <c r="C66" s="367"/>
      <c r="D66" s="68"/>
      <c r="E66" s="68"/>
      <c r="F66" s="68"/>
      <c r="G66" s="68"/>
      <c r="H66" s="69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AF66" s="68"/>
      <c r="AG66" s="68"/>
      <c r="AH66" s="68"/>
      <c r="AI66" s="68"/>
      <c r="AJ66" s="68"/>
      <c r="AK66" s="68"/>
      <c r="AL66" s="68"/>
      <c r="AM66" s="68"/>
      <c r="AN66" s="68"/>
      <c r="AO66" s="68"/>
      <c r="AP66" s="68"/>
      <c r="AQ66" s="68"/>
      <c r="AR66" s="68"/>
      <c r="AS66" s="68"/>
      <c r="AT66" s="68"/>
      <c r="AU66" s="68"/>
      <c r="AV66" s="68"/>
      <c r="AW66" s="64"/>
    </row>
    <row r="67" spans="1:49" x14ac:dyDescent="0.25">
      <c r="A67" s="404" t="s">
        <v>163</v>
      </c>
      <c r="B67" s="404"/>
      <c r="C67" s="404"/>
      <c r="D67" s="404"/>
      <c r="E67" s="404"/>
      <c r="F67" s="68"/>
      <c r="G67" s="68"/>
      <c r="H67" s="69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4"/>
    </row>
    <row r="68" spans="1:49" ht="15" customHeight="1" x14ac:dyDescent="0.25">
      <c r="A68" s="355" t="s">
        <v>161</v>
      </c>
      <c r="B68" s="355"/>
      <c r="C68" s="355"/>
      <c r="D68" s="355"/>
      <c r="E68" s="355"/>
      <c r="F68" s="355"/>
      <c r="G68" s="68"/>
      <c r="H68" s="69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AF68" s="68"/>
      <c r="AG68" s="68"/>
      <c r="AH68" s="68"/>
      <c r="AI68" s="68"/>
      <c r="AJ68" s="68"/>
      <c r="AK68" s="68"/>
      <c r="AL68" s="68"/>
      <c r="AM68" s="68"/>
      <c r="AN68" s="68"/>
      <c r="AO68" s="68"/>
      <c r="AP68" s="68"/>
      <c r="AQ68" s="68"/>
      <c r="AR68" s="68"/>
      <c r="AS68" s="68"/>
      <c r="AT68" s="68"/>
      <c r="AU68" s="68"/>
      <c r="AV68" s="68"/>
      <c r="AW68" s="64"/>
    </row>
    <row r="69" spans="1:49" x14ac:dyDescent="0.25">
      <c r="A69" s="355"/>
      <c r="B69" s="355"/>
      <c r="C69" s="355"/>
      <c r="D69" s="68"/>
      <c r="E69" s="68"/>
      <c r="F69" s="68"/>
      <c r="G69" s="68"/>
      <c r="H69" s="69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4"/>
    </row>
    <row r="70" spans="1:49" x14ac:dyDescent="0.25">
      <c r="A70" s="355"/>
      <c r="B70" s="355"/>
      <c r="C70" s="355"/>
      <c r="D70" s="68"/>
      <c r="E70" s="68"/>
      <c r="F70" s="68"/>
      <c r="G70" s="68"/>
      <c r="H70" s="69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68"/>
      <c r="Y70" s="68"/>
      <c r="AF70" s="68"/>
      <c r="AG70" s="68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4"/>
    </row>
    <row r="71" spans="1:49" x14ac:dyDescent="0.25">
      <c r="A71" s="331"/>
      <c r="B71" s="367"/>
      <c r="C71" s="367"/>
      <c r="D71" s="68"/>
      <c r="E71" s="68"/>
      <c r="F71" s="68"/>
      <c r="G71" s="68"/>
      <c r="H71" s="69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4"/>
    </row>
    <row r="72" spans="1:49" x14ac:dyDescent="0.25">
      <c r="A72" s="331"/>
      <c r="B72" s="367"/>
      <c r="C72" s="367"/>
      <c r="D72" s="68"/>
      <c r="E72" s="68"/>
      <c r="F72" s="68"/>
      <c r="G72" s="68"/>
      <c r="H72" s="69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4"/>
    </row>
    <row r="73" spans="1:49" x14ac:dyDescent="0.25">
      <c r="A73" s="331"/>
      <c r="B73" s="367"/>
      <c r="C73" s="367"/>
      <c r="D73" s="68"/>
      <c r="E73" s="68"/>
      <c r="F73" s="68"/>
      <c r="G73" s="68"/>
      <c r="H73" s="69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4"/>
    </row>
    <row r="74" spans="1:49" x14ac:dyDescent="0.25">
      <c r="A74" s="331"/>
      <c r="B74" s="367"/>
      <c r="C74" s="367"/>
      <c r="D74" s="68"/>
      <c r="E74" s="68"/>
      <c r="F74" s="68"/>
      <c r="G74" s="68"/>
      <c r="H74" s="69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4"/>
    </row>
    <row r="75" spans="1:49" x14ac:dyDescent="0.25">
      <c r="A75" s="331"/>
      <c r="B75" s="367"/>
      <c r="C75" s="367"/>
      <c r="D75" s="68"/>
      <c r="E75" s="68"/>
      <c r="F75" s="68"/>
      <c r="G75" s="68"/>
      <c r="H75" s="69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AF75" s="68"/>
      <c r="AG75" s="68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4"/>
    </row>
    <row r="76" spans="1:49" x14ac:dyDescent="0.25">
      <c r="B76" s="69"/>
      <c r="C76" s="69"/>
      <c r="D76" s="68"/>
      <c r="E76" s="68"/>
      <c r="F76" s="68"/>
      <c r="G76" s="68"/>
      <c r="H76" s="69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AF76" s="68"/>
      <c r="AG76" s="68"/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4"/>
    </row>
    <row r="77" spans="1:49" x14ac:dyDescent="0.25">
      <c r="B77" s="69"/>
      <c r="C77" s="69"/>
      <c r="D77" s="68"/>
      <c r="E77" s="68"/>
      <c r="F77" s="68"/>
      <c r="G77" s="68"/>
      <c r="H77" s="69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4"/>
    </row>
    <row r="78" spans="1:49" x14ac:dyDescent="0.25">
      <c r="B78" s="69"/>
      <c r="C78" s="69"/>
      <c r="D78" s="68"/>
      <c r="E78" s="68"/>
      <c r="F78" s="68"/>
      <c r="G78" s="68"/>
      <c r="H78" s="69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8"/>
      <c r="W78" s="68"/>
      <c r="X78" s="68"/>
      <c r="Y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4"/>
    </row>
    <row r="79" spans="1:49" x14ac:dyDescent="0.25">
      <c r="B79" s="69"/>
      <c r="C79" s="69"/>
      <c r="D79" s="68"/>
      <c r="E79" s="68"/>
      <c r="F79" s="68"/>
      <c r="G79" s="68"/>
      <c r="H79" s="69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AF79" s="68"/>
      <c r="AG79" s="68"/>
      <c r="AH79" s="68"/>
      <c r="AI79" s="68"/>
      <c r="AJ79" s="68"/>
      <c r="AK79" s="68"/>
      <c r="AL79" s="68"/>
      <c r="AM79" s="68"/>
      <c r="AN79" s="68"/>
      <c r="AO79" s="68"/>
      <c r="AP79" s="68"/>
      <c r="AQ79" s="68"/>
      <c r="AR79" s="68"/>
      <c r="AS79" s="68"/>
      <c r="AT79" s="68"/>
      <c r="AU79" s="68"/>
      <c r="AV79" s="68"/>
      <c r="AW79" s="64"/>
    </row>
    <row r="80" spans="1:49" x14ac:dyDescent="0.25">
      <c r="B80" s="69"/>
      <c r="C80" s="69"/>
      <c r="D80" s="68"/>
      <c r="E80" s="68"/>
      <c r="F80" s="68"/>
      <c r="G80" s="68"/>
      <c r="H80" s="69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4"/>
    </row>
    <row r="81" spans="2:49" x14ac:dyDescent="0.25">
      <c r="B81" s="69"/>
      <c r="C81" s="69"/>
      <c r="D81" s="68"/>
      <c r="E81" s="68"/>
      <c r="F81" s="68"/>
      <c r="G81" s="68"/>
      <c r="H81" s="69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4"/>
    </row>
    <row r="82" spans="2:49" x14ac:dyDescent="0.25">
      <c r="B82" s="69"/>
      <c r="C82" s="69"/>
      <c r="D82" s="68"/>
      <c r="E82" s="68"/>
      <c r="F82" s="68"/>
      <c r="G82" s="68"/>
      <c r="H82" s="69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4"/>
    </row>
    <row r="83" spans="2:49" x14ac:dyDescent="0.25">
      <c r="B83" s="69"/>
      <c r="C83" s="69"/>
      <c r="D83" s="68"/>
      <c r="E83" s="68"/>
      <c r="F83" s="68"/>
      <c r="G83" s="68"/>
      <c r="H83" s="69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  <c r="V83" s="68"/>
      <c r="W83" s="68"/>
      <c r="X83" s="68"/>
      <c r="Y83" s="68"/>
      <c r="AF83" s="68"/>
      <c r="AG83" s="68"/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4"/>
    </row>
    <row r="84" spans="2:49" x14ac:dyDescent="0.25">
      <c r="B84" s="69"/>
      <c r="C84" s="69"/>
      <c r="D84" s="68"/>
      <c r="E84" s="68"/>
      <c r="F84" s="68"/>
      <c r="G84" s="68"/>
      <c r="H84" s="69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4"/>
    </row>
    <row r="85" spans="2:49" x14ac:dyDescent="0.25">
      <c r="B85" s="69"/>
      <c r="C85" s="69"/>
      <c r="D85" s="68"/>
      <c r="E85" s="68"/>
      <c r="F85" s="68"/>
      <c r="G85" s="68"/>
      <c r="H85" s="69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4"/>
    </row>
    <row r="86" spans="2:49" x14ac:dyDescent="0.25">
      <c r="B86" s="69"/>
      <c r="C86" s="69"/>
      <c r="D86" s="68"/>
      <c r="E86" s="68"/>
      <c r="F86" s="68"/>
      <c r="G86" s="68"/>
      <c r="H86" s="69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4"/>
    </row>
    <row r="87" spans="2:49" x14ac:dyDescent="0.25">
      <c r="B87" s="69"/>
      <c r="C87" s="69"/>
      <c r="D87" s="68"/>
      <c r="E87" s="68"/>
      <c r="F87" s="68"/>
      <c r="G87" s="68"/>
      <c r="H87" s="69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AF87" s="68"/>
      <c r="AG87" s="68"/>
      <c r="AH87" s="68"/>
      <c r="AI87" s="68"/>
      <c r="AJ87" s="68"/>
      <c r="AK87" s="68"/>
      <c r="AL87" s="68"/>
      <c r="AM87" s="68"/>
      <c r="AN87" s="68"/>
      <c r="AO87" s="68"/>
      <c r="AP87" s="68"/>
      <c r="AQ87" s="68"/>
      <c r="AR87" s="68"/>
      <c r="AS87" s="68"/>
      <c r="AT87" s="68"/>
      <c r="AU87" s="68"/>
      <c r="AV87" s="68"/>
      <c r="AW87" s="64"/>
    </row>
    <row r="88" spans="2:49" x14ac:dyDescent="0.25">
      <c r="B88" s="69"/>
      <c r="C88" s="69"/>
      <c r="D88" s="68"/>
      <c r="E88" s="68"/>
      <c r="F88" s="68"/>
      <c r="G88" s="68"/>
      <c r="H88" s="69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  <c r="V88" s="68"/>
      <c r="W88" s="68"/>
      <c r="X88" s="68"/>
      <c r="Y88" s="68"/>
      <c r="AF88" s="68"/>
      <c r="AG88" s="68"/>
      <c r="AH88" s="68"/>
      <c r="AI88" s="68"/>
      <c r="AJ88" s="68"/>
      <c r="AK88" s="68"/>
      <c r="AL88" s="68"/>
      <c r="AM88" s="68"/>
      <c r="AN88" s="68"/>
      <c r="AO88" s="68"/>
      <c r="AP88" s="68"/>
      <c r="AQ88" s="68"/>
      <c r="AR88" s="68"/>
      <c r="AS88" s="68"/>
      <c r="AT88" s="68"/>
      <c r="AU88" s="68"/>
      <c r="AV88" s="68"/>
      <c r="AW88" s="64"/>
    </row>
    <row r="89" spans="2:49" x14ac:dyDescent="0.25">
      <c r="B89" s="69"/>
      <c r="C89" s="69"/>
      <c r="D89" s="68"/>
      <c r="E89" s="68"/>
      <c r="F89" s="68"/>
      <c r="G89" s="68"/>
      <c r="H89" s="69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68"/>
      <c r="Y89" s="68"/>
      <c r="AF89" s="68"/>
      <c r="AG89" s="68"/>
      <c r="AH89" s="68"/>
      <c r="AI89" s="68"/>
      <c r="AJ89" s="68"/>
      <c r="AK89" s="68"/>
      <c r="AL89" s="68"/>
      <c r="AM89" s="68"/>
      <c r="AN89" s="68"/>
      <c r="AO89" s="68"/>
      <c r="AP89" s="68"/>
      <c r="AQ89" s="68"/>
      <c r="AR89" s="68"/>
      <c r="AS89" s="68"/>
      <c r="AT89" s="68"/>
      <c r="AU89" s="68"/>
      <c r="AV89" s="68"/>
      <c r="AW89" s="64"/>
    </row>
    <row r="90" spans="2:49" x14ac:dyDescent="0.25">
      <c r="AW90" s="64"/>
    </row>
    <row r="91" spans="2:49" x14ac:dyDescent="0.25">
      <c r="AW91" s="64"/>
    </row>
    <row r="92" spans="2:49" x14ac:dyDescent="0.25">
      <c r="AW92" s="64"/>
    </row>
    <row r="93" spans="2:49" x14ac:dyDescent="0.25">
      <c r="AW93" s="64"/>
    </row>
    <row r="94" spans="2:49" x14ac:dyDescent="0.25">
      <c r="AW94" s="64"/>
    </row>
    <row r="95" spans="2:49" x14ac:dyDescent="0.25">
      <c r="AW95" s="64"/>
    </row>
    <row r="96" spans="2:49" x14ac:dyDescent="0.25">
      <c r="AW96" s="64"/>
    </row>
    <row r="97" spans="49:49" x14ac:dyDescent="0.25">
      <c r="AW97" s="64"/>
    </row>
    <row r="98" spans="49:49" x14ac:dyDescent="0.25">
      <c r="AW98" s="64"/>
    </row>
    <row r="99" spans="49:49" x14ac:dyDescent="0.25">
      <c r="AW99" s="64"/>
    </row>
    <row r="100" spans="49:49" x14ac:dyDescent="0.25">
      <c r="AW100" s="64"/>
    </row>
    <row r="101" spans="49:49" x14ac:dyDescent="0.25">
      <c r="AW101" s="64"/>
    </row>
    <row r="102" spans="49:49" x14ac:dyDescent="0.25">
      <c r="AW102" s="64"/>
    </row>
    <row r="103" spans="49:49" x14ac:dyDescent="0.25">
      <c r="AW103" s="64"/>
    </row>
    <row r="104" spans="49:49" x14ac:dyDescent="0.25">
      <c r="AW104" s="64"/>
    </row>
    <row r="105" spans="49:49" x14ac:dyDescent="0.25">
      <c r="AW105" s="64"/>
    </row>
    <row r="106" spans="49:49" x14ac:dyDescent="0.25">
      <c r="AW106" s="64"/>
    </row>
    <row r="107" spans="49:49" x14ac:dyDescent="0.25">
      <c r="AW107" s="64"/>
    </row>
    <row r="108" spans="49:49" x14ac:dyDescent="0.25">
      <c r="AW108" s="64"/>
    </row>
    <row r="109" spans="49:49" x14ac:dyDescent="0.25">
      <c r="AW109" s="64"/>
    </row>
    <row r="110" spans="49:49" x14ac:dyDescent="0.25">
      <c r="AW110" s="64"/>
    </row>
    <row r="111" spans="49:49" x14ac:dyDescent="0.25">
      <c r="AW111" s="64"/>
    </row>
    <row r="112" spans="49:49" x14ac:dyDescent="0.25">
      <c r="AW112" s="64"/>
    </row>
    <row r="113" spans="49:49" x14ac:dyDescent="0.25">
      <c r="AW113" s="64"/>
    </row>
    <row r="114" spans="49:49" x14ac:dyDescent="0.25">
      <c r="AW114" s="64"/>
    </row>
    <row r="115" spans="49:49" x14ac:dyDescent="0.25">
      <c r="AW115" s="64"/>
    </row>
    <row r="116" spans="49:49" x14ac:dyDescent="0.25">
      <c r="AW116" s="64"/>
    </row>
    <row r="117" spans="49:49" x14ac:dyDescent="0.25">
      <c r="AW117" s="64"/>
    </row>
    <row r="118" spans="49:49" x14ac:dyDescent="0.25">
      <c r="AW118" s="64"/>
    </row>
    <row r="119" spans="49:49" x14ac:dyDescent="0.25">
      <c r="AW119" s="64"/>
    </row>
    <row r="120" spans="49:49" x14ac:dyDescent="0.25">
      <c r="AW120" s="64"/>
    </row>
    <row r="121" spans="49:49" x14ac:dyDescent="0.25">
      <c r="AW121" s="64"/>
    </row>
    <row r="122" spans="49:49" x14ac:dyDescent="0.25">
      <c r="AW122" s="64"/>
    </row>
    <row r="123" spans="49:49" x14ac:dyDescent="0.25">
      <c r="AW123" s="64"/>
    </row>
    <row r="124" spans="49:49" x14ac:dyDescent="0.25">
      <c r="AW124" s="64"/>
    </row>
    <row r="125" spans="49:49" x14ac:dyDescent="0.25">
      <c r="AW125" s="64"/>
    </row>
    <row r="126" spans="49:49" x14ac:dyDescent="0.25">
      <c r="AW126" s="64"/>
    </row>
    <row r="127" spans="49:49" x14ac:dyDescent="0.25">
      <c r="AW127" s="64"/>
    </row>
    <row r="128" spans="49:49" x14ac:dyDescent="0.25">
      <c r="AW128" s="64"/>
    </row>
    <row r="129" spans="49:49" x14ac:dyDescent="0.25">
      <c r="AW129" s="64"/>
    </row>
    <row r="130" spans="49:49" x14ac:dyDescent="0.25">
      <c r="AW130" s="64"/>
    </row>
    <row r="131" spans="49:49" x14ac:dyDescent="0.25">
      <c r="AW131" s="64"/>
    </row>
    <row r="132" spans="49:49" x14ac:dyDescent="0.25">
      <c r="AW132" s="64"/>
    </row>
    <row r="133" spans="49:49" x14ac:dyDescent="0.25">
      <c r="AW133" s="64"/>
    </row>
    <row r="134" spans="49:49" x14ac:dyDescent="0.25">
      <c r="AW134" s="64"/>
    </row>
    <row r="135" spans="49:49" x14ac:dyDescent="0.25">
      <c r="AW135" s="64"/>
    </row>
    <row r="136" spans="49:49" x14ac:dyDescent="0.25">
      <c r="AW136" s="64"/>
    </row>
    <row r="137" spans="49:49" x14ac:dyDescent="0.25">
      <c r="AW137" s="64"/>
    </row>
    <row r="138" spans="49:49" x14ac:dyDescent="0.25">
      <c r="AW138" s="64"/>
    </row>
    <row r="139" spans="49:49" x14ac:dyDescent="0.25">
      <c r="AW139" s="64"/>
    </row>
    <row r="140" spans="49:49" x14ac:dyDescent="0.25">
      <c r="AW140" s="64"/>
    </row>
    <row r="141" spans="49:49" x14ac:dyDescent="0.25">
      <c r="AW141" s="64"/>
    </row>
    <row r="142" spans="49:49" x14ac:dyDescent="0.25">
      <c r="AW142" s="64"/>
    </row>
    <row r="143" spans="49:49" x14ac:dyDescent="0.25">
      <c r="AW143" s="64"/>
    </row>
    <row r="144" spans="49:49" x14ac:dyDescent="0.25">
      <c r="AW144" s="64"/>
    </row>
    <row r="145" spans="49:49" x14ac:dyDescent="0.25">
      <c r="AW145" s="64"/>
    </row>
    <row r="146" spans="49:49" x14ac:dyDescent="0.25">
      <c r="AW146" s="64"/>
    </row>
    <row r="147" spans="49:49" x14ac:dyDescent="0.25">
      <c r="AW147" s="64"/>
    </row>
    <row r="148" spans="49:49" x14ac:dyDescent="0.25">
      <c r="AW148" s="64"/>
    </row>
    <row r="149" spans="49:49" x14ac:dyDescent="0.25">
      <c r="AW149" s="64"/>
    </row>
    <row r="150" spans="49:49" x14ac:dyDescent="0.25">
      <c r="AW150" s="64"/>
    </row>
    <row r="151" spans="49:49" x14ac:dyDescent="0.25">
      <c r="AW151" s="64"/>
    </row>
    <row r="152" spans="49:49" x14ac:dyDescent="0.25">
      <c r="AW152" s="64"/>
    </row>
    <row r="153" spans="49:49" x14ac:dyDescent="0.25">
      <c r="AW153" s="64"/>
    </row>
    <row r="154" spans="49:49" x14ac:dyDescent="0.25">
      <c r="AW154" s="64"/>
    </row>
    <row r="155" spans="49:49" x14ac:dyDescent="0.25">
      <c r="AW155" s="64"/>
    </row>
    <row r="156" spans="49:49" x14ac:dyDescent="0.25">
      <c r="AW156" s="64"/>
    </row>
    <row r="157" spans="49:49" x14ac:dyDescent="0.25">
      <c r="AW157" s="64"/>
    </row>
    <row r="158" spans="49:49" x14ac:dyDescent="0.25">
      <c r="AW158" s="64"/>
    </row>
    <row r="159" spans="49:49" x14ac:dyDescent="0.25">
      <c r="AW159" s="64"/>
    </row>
    <row r="160" spans="49:49" x14ac:dyDescent="0.25">
      <c r="AW160" s="64"/>
    </row>
    <row r="161" spans="49:49" x14ac:dyDescent="0.25">
      <c r="AW161" s="64"/>
    </row>
    <row r="162" spans="49:49" x14ac:dyDescent="0.25">
      <c r="AW162" s="64"/>
    </row>
    <row r="163" spans="49:49" x14ac:dyDescent="0.25">
      <c r="AW163" s="64"/>
    </row>
    <row r="164" spans="49:49" x14ac:dyDescent="0.25">
      <c r="AW164" s="64"/>
    </row>
    <row r="165" spans="49:49" x14ac:dyDescent="0.25">
      <c r="AW165" s="64"/>
    </row>
    <row r="166" spans="49:49" x14ac:dyDescent="0.25">
      <c r="AW166" s="64"/>
    </row>
    <row r="167" spans="49:49" x14ac:dyDescent="0.25">
      <c r="AW167" s="64"/>
    </row>
    <row r="168" spans="49:49" x14ac:dyDescent="0.25">
      <c r="AW168" s="64"/>
    </row>
    <row r="169" spans="49:49" x14ac:dyDescent="0.25">
      <c r="AW169" s="64"/>
    </row>
    <row r="170" spans="49:49" x14ac:dyDescent="0.25">
      <c r="AW170" s="64"/>
    </row>
    <row r="171" spans="49:49" x14ac:dyDescent="0.25">
      <c r="AW171" s="64"/>
    </row>
    <row r="172" spans="49:49" x14ac:dyDescent="0.25">
      <c r="AW172" s="64"/>
    </row>
    <row r="173" spans="49:49" x14ac:dyDescent="0.25">
      <c r="AW173" s="64"/>
    </row>
    <row r="174" spans="49:49" x14ac:dyDescent="0.25">
      <c r="AW174" s="64"/>
    </row>
    <row r="175" spans="49:49" x14ac:dyDescent="0.25">
      <c r="AW175" s="64"/>
    </row>
    <row r="176" spans="49:49" x14ac:dyDescent="0.25">
      <c r="AW176" s="64"/>
    </row>
    <row r="177" spans="49:49" x14ac:dyDescent="0.25">
      <c r="AW177" s="64"/>
    </row>
    <row r="178" spans="49:49" x14ac:dyDescent="0.25">
      <c r="AW178" s="64"/>
    </row>
    <row r="179" spans="49:49" x14ac:dyDescent="0.25">
      <c r="AW179" s="64"/>
    </row>
    <row r="180" spans="49:49" x14ac:dyDescent="0.25">
      <c r="AW180" s="64"/>
    </row>
    <row r="181" spans="49:49" x14ac:dyDescent="0.25">
      <c r="AW181" s="64"/>
    </row>
    <row r="182" spans="49:49" x14ac:dyDescent="0.25">
      <c r="AW182" s="64"/>
    </row>
    <row r="183" spans="49:49" x14ac:dyDescent="0.25">
      <c r="AW183" s="64"/>
    </row>
    <row r="184" spans="49:49" x14ac:dyDescent="0.25">
      <c r="AW184" s="64"/>
    </row>
    <row r="185" spans="49:49" x14ac:dyDescent="0.25">
      <c r="AW185" s="64"/>
    </row>
    <row r="186" spans="49:49" x14ac:dyDescent="0.25">
      <c r="AW186" s="64"/>
    </row>
    <row r="187" spans="49:49" x14ac:dyDescent="0.25">
      <c r="AW187" s="64"/>
    </row>
    <row r="188" spans="49:49" x14ac:dyDescent="0.25">
      <c r="AW188" s="64"/>
    </row>
    <row r="189" spans="49:49" x14ac:dyDescent="0.25">
      <c r="AW189" s="64"/>
    </row>
    <row r="190" spans="49:49" x14ac:dyDescent="0.25">
      <c r="AW190" s="64"/>
    </row>
    <row r="191" spans="49:49" x14ac:dyDescent="0.25">
      <c r="AW191" s="64"/>
    </row>
    <row r="192" spans="49:49" x14ac:dyDescent="0.25">
      <c r="AW192" s="64"/>
    </row>
    <row r="193" spans="49:49" x14ac:dyDescent="0.25">
      <c r="AW193" s="64"/>
    </row>
    <row r="194" spans="49:49" x14ac:dyDescent="0.25">
      <c r="AW194" s="64"/>
    </row>
    <row r="195" spans="49:49" x14ac:dyDescent="0.25">
      <c r="AW195" s="64"/>
    </row>
    <row r="196" spans="49:49" x14ac:dyDescent="0.25">
      <c r="AW196" s="64"/>
    </row>
    <row r="197" spans="49:49" x14ac:dyDescent="0.25">
      <c r="AW197" s="64"/>
    </row>
    <row r="198" spans="49:49" x14ac:dyDescent="0.25">
      <c r="AW198" s="64"/>
    </row>
    <row r="199" spans="49:49" x14ac:dyDescent="0.25">
      <c r="AW199" s="64"/>
    </row>
    <row r="200" spans="49:49" x14ac:dyDescent="0.25">
      <c r="AW200" s="64"/>
    </row>
    <row r="201" spans="49:49" x14ac:dyDescent="0.25">
      <c r="AW201" s="64"/>
    </row>
    <row r="202" spans="49:49" x14ac:dyDescent="0.25">
      <c r="AW202" s="64"/>
    </row>
    <row r="203" spans="49:49" x14ac:dyDescent="0.25">
      <c r="AW203" s="64"/>
    </row>
    <row r="204" spans="49:49" x14ac:dyDescent="0.25">
      <c r="AW204" s="64"/>
    </row>
    <row r="205" spans="49:49" x14ac:dyDescent="0.25">
      <c r="AW205" s="64"/>
    </row>
    <row r="206" spans="49:49" x14ac:dyDescent="0.25">
      <c r="AW206" s="64"/>
    </row>
    <row r="207" spans="49:49" x14ac:dyDescent="0.25">
      <c r="AW207" s="64"/>
    </row>
    <row r="208" spans="49:49" x14ac:dyDescent="0.25">
      <c r="AW208" s="64"/>
    </row>
    <row r="209" spans="49:49" x14ac:dyDescent="0.25">
      <c r="AW209" s="64"/>
    </row>
    <row r="210" spans="49:49" x14ac:dyDescent="0.25">
      <c r="AW210" s="64"/>
    </row>
    <row r="211" spans="49:49" x14ac:dyDescent="0.25">
      <c r="AW211" s="64"/>
    </row>
    <row r="212" spans="49:49" x14ac:dyDescent="0.25">
      <c r="AW212" s="64"/>
    </row>
    <row r="213" spans="49:49" x14ac:dyDescent="0.25">
      <c r="AW213" s="64"/>
    </row>
    <row r="214" spans="49:49" x14ac:dyDescent="0.25">
      <c r="AW214" s="64"/>
    </row>
    <row r="215" spans="49:49" x14ac:dyDescent="0.25">
      <c r="AW215" s="64"/>
    </row>
    <row r="216" spans="49:49" x14ac:dyDescent="0.25">
      <c r="AW216" s="64"/>
    </row>
    <row r="217" spans="49:49" x14ac:dyDescent="0.25">
      <c r="AW217" s="64"/>
    </row>
    <row r="218" spans="49:49" x14ac:dyDescent="0.25">
      <c r="AW218" s="64"/>
    </row>
    <row r="219" spans="49:49" x14ac:dyDescent="0.25">
      <c r="AW219" s="64"/>
    </row>
    <row r="220" spans="49:49" x14ac:dyDescent="0.25">
      <c r="AW220" s="64"/>
    </row>
    <row r="221" spans="49:49" x14ac:dyDescent="0.25">
      <c r="AW221" s="64"/>
    </row>
    <row r="222" spans="49:49" x14ac:dyDescent="0.25">
      <c r="AW222" s="64"/>
    </row>
    <row r="223" spans="49:49" x14ac:dyDescent="0.25">
      <c r="AW223" s="64"/>
    </row>
    <row r="224" spans="49:49" x14ac:dyDescent="0.25">
      <c r="AW224" s="64"/>
    </row>
    <row r="225" spans="49:49" x14ac:dyDescent="0.25">
      <c r="AW225" s="64"/>
    </row>
    <row r="226" spans="49:49" x14ac:dyDescent="0.25">
      <c r="AW226" s="64"/>
    </row>
    <row r="227" spans="49:49" x14ac:dyDescent="0.25">
      <c r="AW227" s="64"/>
    </row>
    <row r="228" spans="49:49" x14ac:dyDescent="0.25">
      <c r="AW228" s="64"/>
    </row>
    <row r="229" spans="49:49" x14ac:dyDescent="0.25">
      <c r="AW229" s="64"/>
    </row>
    <row r="230" spans="49:49" x14ac:dyDescent="0.25">
      <c r="AW230" s="64"/>
    </row>
    <row r="231" spans="49:49" x14ac:dyDescent="0.25">
      <c r="AW231" s="64"/>
    </row>
    <row r="232" spans="49:49" x14ac:dyDescent="0.25">
      <c r="AW232" s="64"/>
    </row>
    <row r="233" spans="49:49" x14ac:dyDescent="0.25">
      <c r="AW233" s="64"/>
    </row>
    <row r="234" spans="49:49" x14ac:dyDescent="0.25">
      <c r="AW234" s="64"/>
    </row>
    <row r="235" spans="49:49" x14ac:dyDescent="0.25">
      <c r="AW235" s="64"/>
    </row>
    <row r="236" spans="49:49" x14ac:dyDescent="0.25">
      <c r="AW236" s="64"/>
    </row>
    <row r="237" spans="49:49" x14ac:dyDescent="0.25">
      <c r="AW237" s="64"/>
    </row>
    <row r="238" spans="49:49" x14ac:dyDescent="0.25">
      <c r="AW238" s="64"/>
    </row>
    <row r="239" spans="49:49" x14ac:dyDescent="0.25">
      <c r="AW239" s="64"/>
    </row>
    <row r="240" spans="49:49" x14ac:dyDescent="0.25">
      <c r="AW240" s="64"/>
    </row>
    <row r="241" spans="49:49" x14ac:dyDescent="0.25">
      <c r="AW241" s="64"/>
    </row>
    <row r="242" spans="49:49" x14ac:dyDescent="0.25">
      <c r="AW242" s="64"/>
    </row>
    <row r="243" spans="49:49" x14ac:dyDescent="0.25">
      <c r="AW243" s="64"/>
    </row>
    <row r="244" spans="49:49" x14ac:dyDescent="0.25">
      <c r="AW244" s="64"/>
    </row>
    <row r="245" spans="49:49" x14ac:dyDescent="0.25">
      <c r="AW245" s="64"/>
    </row>
    <row r="246" spans="49:49" x14ac:dyDescent="0.25">
      <c r="AW246" s="64"/>
    </row>
    <row r="247" spans="49:49" x14ac:dyDescent="0.25">
      <c r="AW247" s="64"/>
    </row>
    <row r="248" spans="49:49" x14ac:dyDescent="0.25">
      <c r="AW248" s="64"/>
    </row>
    <row r="249" spans="49:49" x14ac:dyDescent="0.25">
      <c r="AW249" s="64"/>
    </row>
    <row r="250" spans="49:49" x14ac:dyDescent="0.25">
      <c r="AW250" s="64"/>
    </row>
    <row r="251" spans="49:49" x14ac:dyDescent="0.25">
      <c r="AW251" s="64"/>
    </row>
    <row r="252" spans="49:49" x14ac:dyDescent="0.25">
      <c r="AW252" s="64"/>
    </row>
    <row r="253" spans="49:49" x14ac:dyDescent="0.25">
      <c r="AW253" s="64"/>
    </row>
    <row r="254" spans="49:49" x14ac:dyDescent="0.25">
      <c r="AW254" s="64"/>
    </row>
    <row r="255" spans="49:49" x14ac:dyDescent="0.25">
      <c r="AW255" s="64"/>
    </row>
    <row r="256" spans="49:49" x14ac:dyDescent="0.25">
      <c r="AW256" s="64"/>
    </row>
    <row r="257" spans="49:49" x14ac:dyDescent="0.25">
      <c r="AW257" s="64"/>
    </row>
    <row r="258" spans="49:49" x14ac:dyDescent="0.25">
      <c r="AW258" s="64"/>
    </row>
    <row r="259" spans="49:49" x14ac:dyDescent="0.25">
      <c r="AW259" s="64"/>
    </row>
    <row r="260" spans="49:49" x14ac:dyDescent="0.25">
      <c r="AW260" s="64"/>
    </row>
    <row r="261" spans="49:49" x14ac:dyDescent="0.25">
      <c r="AW261" s="64"/>
    </row>
    <row r="262" spans="49:49" x14ac:dyDescent="0.25">
      <c r="AW262" s="64"/>
    </row>
    <row r="263" spans="49:49" x14ac:dyDescent="0.25">
      <c r="AW263" s="64"/>
    </row>
    <row r="264" spans="49:49" x14ac:dyDescent="0.25">
      <c r="AW264" s="64"/>
    </row>
    <row r="265" spans="49:49" x14ac:dyDescent="0.25">
      <c r="AW265" s="64"/>
    </row>
    <row r="266" spans="49:49" x14ac:dyDescent="0.25">
      <c r="AW266" s="64"/>
    </row>
    <row r="267" spans="49:49" x14ac:dyDescent="0.25">
      <c r="AW267" s="64"/>
    </row>
    <row r="268" spans="49:49" x14ac:dyDescent="0.25">
      <c r="AW268" s="64"/>
    </row>
    <row r="269" spans="49:49" x14ac:dyDescent="0.25">
      <c r="AW269" s="64"/>
    </row>
    <row r="270" spans="49:49" x14ac:dyDescent="0.25">
      <c r="AW270" s="64"/>
    </row>
    <row r="271" spans="49:49" x14ac:dyDescent="0.25">
      <c r="AW271" s="64"/>
    </row>
    <row r="272" spans="49:49" x14ac:dyDescent="0.25">
      <c r="AW272" s="64"/>
    </row>
    <row r="273" spans="49:49" x14ac:dyDescent="0.25">
      <c r="AW273" s="64"/>
    </row>
    <row r="274" spans="49:49" x14ac:dyDescent="0.25">
      <c r="AW274" s="64"/>
    </row>
    <row r="275" spans="49:49" x14ac:dyDescent="0.25">
      <c r="AW275" s="64"/>
    </row>
    <row r="276" spans="49:49" x14ac:dyDescent="0.25">
      <c r="AW276" s="64"/>
    </row>
    <row r="277" spans="49:49" x14ac:dyDescent="0.25">
      <c r="AW277" s="64"/>
    </row>
    <row r="278" spans="49:49" x14ac:dyDescent="0.25">
      <c r="AW278" s="64"/>
    </row>
    <row r="279" spans="49:49" x14ac:dyDescent="0.25">
      <c r="AW279" s="64"/>
    </row>
    <row r="280" spans="49:49" x14ac:dyDescent="0.25">
      <c r="AW280" s="64"/>
    </row>
    <row r="281" spans="49:49" x14ac:dyDescent="0.25">
      <c r="AW281" s="64"/>
    </row>
    <row r="282" spans="49:49" x14ac:dyDescent="0.25">
      <c r="AW282" s="64"/>
    </row>
    <row r="283" spans="49:49" x14ac:dyDescent="0.25">
      <c r="AW283" s="64"/>
    </row>
    <row r="284" spans="49:49" x14ac:dyDescent="0.25">
      <c r="AW284" s="64"/>
    </row>
    <row r="285" spans="49:49" x14ac:dyDescent="0.25">
      <c r="AW285" s="64"/>
    </row>
    <row r="286" spans="49:49" x14ac:dyDescent="0.25">
      <c r="AW286" s="64"/>
    </row>
    <row r="287" spans="49:49" x14ac:dyDescent="0.25">
      <c r="AW287" s="64"/>
    </row>
    <row r="288" spans="49:49" x14ac:dyDescent="0.25">
      <c r="AW288" s="64"/>
    </row>
    <row r="289" spans="49:49" x14ac:dyDescent="0.25">
      <c r="AW289" s="64"/>
    </row>
    <row r="290" spans="49:49" x14ac:dyDescent="0.25">
      <c r="AW290" s="64"/>
    </row>
    <row r="291" spans="49:49" x14ac:dyDescent="0.25">
      <c r="AW291" s="64"/>
    </row>
    <row r="292" spans="49:49" x14ac:dyDescent="0.25">
      <c r="AW292" s="64"/>
    </row>
    <row r="293" spans="49:49" x14ac:dyDescent="0.25">
      <c r="AW293" s="64"/>
    </row>
    <row r="294" spans="49:49" x14ac:dyDescent="0.25">
      <c r="AW294" s="64"/>
    </row>
    <row r="295" spans="49:49" x14ac:dyDescent="0.25">
      <c r="AW295" s="64"/>
    </row>
    <row r="296" spans="49:49" x14ac:dyDescent="0.25">
      <c r="AW296" s="64"/>
    </row>
    <row r="297" spans="49:49" x14ac:dyDescent="0.25">
      <c r="AW297" s="64"/>
    </row>
    <row r="298" spans="49:49" x14ac:dyDescent="0.25">
      <c r="AW298" s="64"/>
    </row>
    <row r="299" spans="49:49" x14ac:dyDescent="0.25">
      <c r="AW299" s="64"/>
    </row>
    <row r="300" spans="49:49" x14ac:dyDescent="0.25">
      <c r="AW300" s="64"/>
    </row>
    <row r="301" spans="49:49" x14ac:dyDescent="0.25">
      <c r="AW301" s="64"/>
    </row>
    <row r="302" spans="49:49" x14ac:dyDescent="0.25">
      <c r="AW302" s="64"/>
    </row>
    <row r="303" spans="49:49" x14ac:dyDescent="0.25">
      <c r="AW303" s="64"/>
    </row>
    <row r="304" spans="49:49" x14ac:dyDescent="0.25">
      <c r="AW304" s="64"/>
    </row>
    <row r="305" spans="49:49" x14ac:dyDescent="0.25">
      <c r="AW305" s="64"/>
    </row>
    <row r="306" spans="49:49" x14ac:dyDescent="0.25">
      <c r="AW306" s="64"/>
    </row>
    <row r="307" spans="49:49" x14ac:dyDescent="0.25">
      <c r="AW307" s="64"/>
    </row>
    <row r="308" spans="49:49" x14ac:dyDescent="0.25">
      <c r="AW308" s="64"/>
    </row>
    <row r="309" spans="49:49" x14ac:dyDescent="0.25">
      <c r="AW309" s="64"/>
    </row>
    <row r="310" spans="49:49" x14ac:dyDescent="0.25">
      <c r="AW310" s="64"/>
    </row>
    <row r="311" spans="49:49" x14ac:dyDescent="0.25">
      <c r="AW311" s="64"/>
    </row>
    <row r="312" spans="49:49" x14ac:dyDescent="0.25">
      <c r="AW312" s="64"/>
    </row>
    <row r="313" spans="49:49" x14ac:dyDescent="0.25">
      <c r="AW313" s="64"/>
    </row>
    <row r="314" spans="49:49" x14ac:dyDescent="0.25">
      <c r="AW314" s="64"/>
    </row>
    <row r="315" spans="49:49" x14ac:dyDescent="0.25">
      <c r="AW315" s="64"/>
    </row>
    <row r="316" spans="49:49" x14ac:dyDescent="0.25">
      <c r="AW316" s="64"/>
    </row>
    <row r="317" spans="49:49" x14ac:dyDescent="0.25">
      <c r="AW317" s="64"/>
    </row>
    <row r="318" spans="49:49" x14ac:dyDescent="0.25">
      <c r="AW318" s="64"/>
    </row>
    <row r="319" spans="49:49" x14ac:dyDescent="0.25">
      <c r="AW319" s="64"/>
    </row>
    <row r="320" spans="49:49" x14ac:dyDescent="0.25">
      <c r="AW320" s="64"/>
    </row>
    <row r="321" spans="49:49" x14ac:dyDescent="0.25">
      <c r="AW321" s="64"/>
    </row>
    <row r="322" spans="49:49" x14ac:dyDescent="0.25">
      <c r="AW322" s="64"/>
    </row>
    <row r="323" spans="49:49" x14ac:dyDescent="0.25">
      <c r="AW323" s="64"/>
    </row>
    <row r="324" spans="49:49" x14ac:dyDescent="0.25">
      <c r="AW324" s="64"/>
    </row>
    <row r="325" spans="49:49" x14ac:dyDescent="0.25">
      <c r="AW325" s="64"/>
    </row>
    <row r="326" spans="49:49" x14ac:dyDescent="0.25">
      <c r="AW326" s="64"/>
    </row>
    <row r="327" spans="49:49" x14ac:dyDescent="0.25">
      <c r="AW327" s="64"/>
    </row>
    <row r="328" spans="49:49" x14ac:dyDescent="0.25">
      <c r="AW328" s="64"/>
    </row>
    <row r="329" spans="49:49" x14ac:dyDescent="0.25">
      <c r="AW329" s="64"/>
    </row>
    <row r="330" spans="49:49" x14ac:dyDescent="0.25">
      <c r="AW330" s="64"/>
    </row>
    <row r="331" spans="49:49" x14ac:dyDescent="0.25">
      <c r="AW331" s="64"/>
    </row>
    <row r="332" spans="49:49" x14ac:dyDescent="0.25">
      <c r="AW332" s="64"/>
    </row>
    <row r="333" spans="49:49" x14ac:dyDescent="0.25">
      <c r="AW333" s="64"/>
    </row>
    <row r="334" spans="49:49" x14ac:dyDescent="0.25">
      <c r="AW334" s="64"/>
    </row>
    <row r="335" spans="49:49" x14ac:dyDescent="0.25">
      <c r="AW335" s="64"/>
    </row>
    <row r="336" spans="49:49" x14ac:dyDescent="0.25">
      <c r="AW336" s="64"/>
    </row>
    <row r="337" spans="49:49" x14ac:dyDescent="0.25">
      <c r="AW337" s="64"/>
    </row>
    <row r="338" spans="49:49" x14ac:dyDescent="0.25">
      <c r="AW338" s="64"/>
    </row>
    <row r="339" spans="49:49" x14ac:dyDescent="0.25">
      <c r="AW339" s="64"/>
    </row>
    <row r="340" spans="49:49" x14ac:dyDescent="0.25">
      <c r="AW340" s="64"/>
    </row>
    <row r="341" spans="49:49" x14ac:dyDescent="0.25">
      <c r="AW341" s="64"/>
    </row>
    <row r="342" spans="49:49" x14ac:dyDescent="0.25">
      <c r="AW342" s="64"/>
    </row>
    <row r="343" spans="49:49" x14ac:dyDescent="0.25">
      <c r="AW343" s="64"/>
    </row>
    <row r="344" spans="49:49" x14ac:dyDescent="0.25">
      <c r="AW344" s="64"/>
    </row>
    <row r="345" spans="49:49" x14ac:dyDescent="0.25">
      <c r="AW345" s="64"/>
    </row>
    <row r="346" spans="49:49" x14ac:dyDescent="0.25">
      <c r="AW346" s="64"/>
    </row>
    <row r="347" spans="49:49" x14ac:dyDescent="0.25">
      <c r="AW347" s="64"/>
    </row>
    <row r="348" spans="49:49" x14ac:dyDescent="0.25">
      <c r="AW348" s="64"/>
    </row>
    <row r="349" spans="49:49" x14ac:dyDescent="0.25">
      <c r="AW349" s="64"/>
    </row>
    <row r="350" spans="49:49" x14ac:dyDescent="0.25">
      <c r="AW350" s="64"/>
    </row>
    <row r="351" spans="49:49" x14ac:dyDescent="0.25">
      <c r="AW351" s="64"/>
    </row>
    <row r="352" spans="49:49" x14ac:dyDescent="0.25">
      <c r="AW352" s="64"/>
    </row>
    <row r="353" spans="49:49" x14ac:dyDescent="0.25">
      <c r="AW353" s="64"/>
    </row>
    <row r="354" spans="49:49" x14ac:dyDescent="0.25">
      <c r="AW354" s="64"/>
    </row>
    <row r="355" spans="49:49" x14ac:dyDescent="0.25">
      <c r="AW355" s="64"/>
    </row>
    <row r="356" spans="49:49" x14ac:dyDescent="0.25">
      <c r="AW356" s="64"/>
    </row>
    <row r="357" spans="49:49" x14ac:dyDescent="0.25">
      <c r="AW357" s="64"/>
    </row>
    <row r="358" spans="49:49" x14ac:dyDescent="0.25">
      <c r="AW358" s="64"/>
    </row>
    <row r="359" spans="49:49" x14ac:dyDescent="0.25">
      <c r="AW359" s="64"/>
    </row>
    <row r="360" spans="49:49" x14ac:dyDescent="0.25">
      <c r="AW360" s="64"/>
    </row>
    <row r="361" spans="49:49" x14ac:dyDescent="0.25">
      <c r="AW361" s="64"/>
    </row>
    <row r="362" spans="49:49" x14ac:dyDescent="0.25">
      <c r="AW362" s="64"/>
    </row>
    <row r="363" spans="49:49" x14ac:dyDescent="0.25">
      <c r="AW363" s="64"/>
    </row>
    <row r="364" spans="49:49" x14ac:dyDescent="0.25">
      <c r="AW364" s="64"/>
    </row>
    <row r="365" spans="49:49" x14ac:dyDescent="0.25">
      <c r="AW365" s="64"/>
    </row>
    <row r="366" spans="49:49" x14ac:dyDescent="0.25">
      <c r="AW366" s="64"/>
    </row>
    <row r="367" spans="49:49" x14ac:dyDescent="0.25">
      <c r="AW367" s="64"/>
    </row>
    <row r="368" spans="49:49" x14ac:dyDescent="0.25">
      <c r="AW368" s="64"/>
    </row>
    <row r="369" spans="49:49" x14ac:dyDescent="0.25">
      <c r="AW369" s="64"/>
    </row>
    <row r="370" spans="49:49" x14ac:dyDescent="0.25">
      <c r="AW370" s="64"/>
    </row>
    <row r="371" spans="49:49" x14ac:dyDescent="0.25">
      <c r="AW371" s="64"/>
    </row>
    <row r="372" spans="49:49" x14ac:dyDescent="0.25">
      <c r="AW372" s="64"/>
    </row>
    <row r="373" spans="49:49" x14ac:dyDescent="0.25">
      <c r="AW373" s="64"/>
    </row>
    <row r="374" spans="49:49" x14ac:dyDescent="0.25">
      <c r="AW374" s="64"/>
    </row>
    <row r="375" spans="49:49" x14ac:dyDescent="0.25">
      <c r="AW375" s="64"/>
    </row>
    <row r="376" spans="49:49" x14ac:dyDescent="0.25">
      <c r="AW376" s="64"/>
    </row>
    <row r="377" spans="49:49" x14ac:dyDescent="0.25">
      <c r="AW377" s="64"/>
    </row>
    <row r="378" spans="49:49" x14ac:dyDescent="0.25">
      <c r="AW378" s="64"/>
    </row>
    <row r="379" spans="49:49" x14ac:dyDescent="0.25">
      <c r="AW379" s="64"/>
    </row>
    <row r="380" spans="49:49" x14ac:dyDescent="0.25">
      <c r="AW380" s="64"/>
    </row>
    <row r="381" spans="49:49" x14ac:dyDescent="0.25">
      <c r="AW381" s="64"/>
    </row>
    <row r="382" spans="49:49" x14ac:dyDescent="0.25">
      <c r="AW382" s="64"/>
    </row>
    <row r="383" spans="49:49" x14ac:dyDescent="0.25">
      <c r="AW383" s="64"/>
    </row>
    <row r="384" spans="49:49" x14ac:dyDescent="0.25">
      <c r="AW384" s="64"/>
    </row>
    <row r="385" spans="49:49" x14ac:dyDescent="0.25">
      <c r="AW385" s="64"/>
    </row>
    <row r="386" spans="49:49" x14ac:dyDescent="0.25">
      <c r="AW386" s="64"/>
    </row>
    <row r="387" spans="49:49" x14ac:dyDescent="0.25">
      <c r="AW387" s="64"/>
    </row>
    <row r="388" spans="49:49" x14ac:dyDescent="0.25">
      <c r="AW388" s="64"/>
    </row>
    <row r="389" spans="49:49" x14ac:dyDescent="0.25">
      <c r="AW389" s="64"/>
    </row>
    <row r="390" spans="49:49" x14ac:dyDescent="0.25">
      <c r="AW390" s="64"/>
    </row>
    <row r="391" spans="49:49" x14ac:dyDescent="0.25">
      <c r="AW391" s="64"/>
    </row>
    <row r="392" spans="49:49" x14ac:dyDescent="0.25">
      <c r="AW392" s="64"/>
    </row>
    <row r="393" spans="49:49" x14ac:dyDescent="0.25">
      <c r="AW393" s="64"/>
    </row>
    <row r="394" spans="49:49" x14ac:dyDescent="0.25">
      <c r="AW394" s="64"/>
    </row>
    <row r="395" spans="49:49" x14ac:dyDescent="0.25">
      <c r="AW395" s="64"/>
    </row>
    <row r="396" spans="49:49" x14ac:dyDescent="0.25">
      <c r="AW396" s="64"/>
    </row>
    <row r="397" spans="49:49" x14ac:dyDescent="0.25">
      <c r="AW397" s="64"/>
    </row>
    <row r="398" spans="49:49" x14ac:dyDescent="0.25">
      <c r="AW398" s="64"/>
    </row>
    <row r="399" spans="49:49" x14ac:dyDescent="0.25">
      <c r="AW399" s="64"/>
    </row>
    <row r="400" spans="49:49" x14ac:dyDescent="0.25">
      <c r="AW400" s="64"/>
    </row>
    <row r="401" spans="49:49" x14ac:dyDescent="0.25">
      <c r="AW401" s="64"/>
    </row>
    <row r="402" spans="49:49" x14ac:dyDescent="0.25">
      <c r="AW402" s="64"/>
    </row>
    <row r="403" spans="49:49" x14ac:dyDescent="0.25">
      <c r="AW403" s="64"/>
    </row>
    <row r="404" spans="49:49" x14ac:dyDescent="0.25">
      <c r="AW404" s="64"/>
    </row>
    <row r="405" spans="49:49" x14ac:dyDescent="0.25">
      <c r="AW405" s="64"/>
    </row>
    <row r="406" spans="49:49" x14ac:dyDescent="0.25">
      <c r="AW406" s="64"/>
    </row>
    <row r="407" spans="49:49" x14ac:dyDescent="0.25">
      <c r="AW407" s="64"/>
    </row>
    <row r="408" spans="49:49" x14ac:dyDescent="0.25">
      <c r="AW408" s="64"/>
    </row>
    <row r="409" spans="49:49" x14ac:dyDescent="0.25">
      <c r="AW409" s="64"/>
    </row>
    <row r="410" spans="49:49" x14ac:dyDescent="0.25">
      <c r="AW410" s="64"/>
    </row>
    <row r="411" spans="49:49" x14ac:dyDescent="0.25">
      <c r="AW411" s="64"/>
    </row>
    <row r="412" spans="49:49" x14ac:dyDescent="0.25">
      <c r="AW412" s="64"/>
    </row>
    <row r="413" spans="49:49" x14ac:dyDescent="0.25">
      <c r="AW413" s="64"/>
    </row>
    <row r="414" spans="49:49" x14ac:dyDescent="0.25">
      <c r="AW414" s="64"/>
    </row>
    <row r="415" spans="49:49" x14ac:dyDescent="0.25">
      <c r="AW415" s="64"/>
    </row>
    <row r="416" spans="49:49" x14ac:dyDescent="0.25">
      <c r="AW416" s="64"/>
    </row>
    <row r="417" spans="49:49" x14ac:dyDescent="0.25">
      <c r="AW417" s="64"/>
    </row>
    <row r="418" spans="49:49" x14ac:dyDescent="0.25">
      <c r="AW418" s="64"/>
    </row>
    <row r="419" spans="49:49" x14ac:dyDescent="0.25">
      <c r="AW419" s="64"/>
    </row>
    <row r="420" spans="49:49" x14ac:dyDescent="0.25">
      <c r="AW420" s="64"/>
    </row>
    <row r="421" spans="49:49" x14ac:dyDescent="0.25">
      <c r="AW421" s="64"/>
    </row>
    <row r="422" spans="49:49" x14ac:dyDescent="0.25">
      <c r="AW422" s="64"/>
    </row>
    <row r="423" spans="49:49" x14ac:dyDescent="0.25">
      <c r="AW423" s="64"/>
    </row>
    <row r="424" spans="49:49" x14ac:dyDescent="0.25">
      <c r="AW424" s="64"/>
    </row>
    <row r="425" spans="49:49" x14ac:dyDescent="0.25">
      <c r="AW425" s="64"/>
    </row>
    <row r="426" spans="49:49" x14ac:dyDescent="0.25">
      <c r="AW426" s="64"/>
    </row>
    <row r="427" spans="49:49" x14ac:dyDescent="0.25">
      <c r="AW427" s="64"/>
    </row>
    <row r="428" spans="49:49" x14ac:dyDescent="0.25">
      <c r="AW428" s="64"/>
    </row>
    <row r="429" spans="49:49" x14ac:dyDescent="0.25">
      <c r="AW429" s="64"/>
    </row>
    <row r="430" spans="49:49" x14ac:dyDescent="0.25">
      <c r="AW430" s="64"/>
    </row>
    <row r="431" spans="49:49" x14ac:dyDescent="0.25">
      <c r="AW431" s="64"/>
    </row>
    <row r="432" spans="49:49" x14ac:dyDescent="0.25">
      <c r="AW432" s="64"/>
    </row>
    <row r="433" spans="49:49" x14ac:dyDescent="0.25">
      <c r="AW433" s="64"/>
    </row>
    <row r="434" spans="49:49" x14ac:dyDescent="0.25">
      <c r="AW434" s="64"/>
    </row>
    <row r="435" spans="49:49" x14ac:dyDescent="0.25">
      <c r="AW435" s="64"/>
    </row>
    <row r="436" spans="49:49" x14ac:dyDescent="0.25">
      <c r="AW436" s="64"/>
    </row>
    <row r="437" spans="49:49" x14ac:dyDescent="0.25">
      <c r="AW437" s="64"/>
    </row>
    <row r="438" spans="49:49" x14ac:dyDescent="0.25">
      <c r="AW438" s="64"/>
    </row>
    <row r="439" spans="49:49" x14ac:dyDescent="0.25">
      <c r="AW439" s="64"/>
    </row>
    <row r="440" spans="49:49" x14ac:dyDescent="0.25">
      <c r="AW440" s="64"/>
    </row>
    <row r="441" spans="49:49" x14ac:dyDescent="0.25">
      <c r="AW441" s="64"/>
    </row>
    <row r="442" spans="49:49" x14ac:dyDescent="0.25">
      <c r="AW442" s="64"/>
    </row>
    <row r="443" spans="49:49" x14ac:dyDescent="0.25">
      <c r="AW443" s="64"/>
    </row>
    <row r="444" spans="49:49" x14ac:dyDescent="0.25">
      <c r="AW444" s="64"/>
    </row>
    <row r="445" spans="49:49" x14ac:dyDescent="0.25">
      <c r="AW445" s="64"/>
    </row>
    <row r="446" spans="49:49" x14ac:dyDescent="0.25">
      <c r="AW446" s="64"/>
    </row>
    <row r="447" spans="49:49" x14ac:dyDescent="0.25">
      <c r="AW447" s="64"/>
    </row>
    <row r="448" spans="49:49" x14ac:dyDescent="0.25">
      <c r="AW448" s="64"/>
    </row>
    <row r="449" spans="49:49" x14ac:dyDescent="0.25">
      <c r="AW449" s="64"/>
    </row>
    <row r="450" spans="49:49" x14ac:dyDescent="0.25">
      <c r="AW450" s="64"/>
    </row>
    <row r="451" spans="49:49" x14ac:dyDescent="0.25">
      <c r="AW451" s="64"/>
    </row>
    <row r="452" spans="49:49" x14ac:dyDescent="0.25">
      <c r="AW452" s="64"/>
    </row>
    <row r="453" spans="49:49" x14ac:dyDescent="0.25">
      <c r="AW453" s="64"/>
    </row>
    <row r="454" spans="49:49" x14ac:dyDescent="0.25">
      <c r="AW454" s="64"/>
    </row>
    <row r="455" spans="49:49" x14ac:dyDescent="0.25">
      <c r="AW455" s="64"/>
    </row>
    <row r="456" spans="49:49" x14ac:dyDescent="0.25">
      <c r="AW456" s="64"/>
    </row>
    <row r="457" spans="49:49" x14ac:dyDescent="0.25">
      <c r="AW457" s="64"/>
    </row>
    <row r="458" spans="49:49" x14ac:dyDescent="0.25">
      <c r="AW458" s="64"/>
    </row>
    <row r="459" spans="49:49" x14ac:dyDescent="0.25">
      <c r="AW459" s="64"/>
    </row>
    <row r="460" spans="49:49" x14ac:dyDescent="0.25">
      <c r="AW460" s="64"/>
    </row>
    <row r="461" spans="49:49" x14ac:dyDescent="0.25">
      <c r="AW461" s="64"/>
    </row>
    <row r="462" spans="49:49" x14ac:dyDescent="0.25">
      <c r="AW462" s="64"/>
    </row>
    <row r="463" spans="49:49" x14ac:dyDescent="0.25">
      <c r="AW463" s="64"/>
    </row>
    <row r="464" spans="49:49" x14ac:dyDescent="0.25">
      <c r="AW464" s="64"/>
    </row>
    <row r="465" spans="49:49" x14ac:dyDescent="0.25">
      <c r="AW465" s="64"/>
    </row>
    <row r="466" spans="49:49" x14ac:dyDescent="0.25">
      <c r="AW466" s="64"/>
    </row>
    <row r="467" spans="49:49" x14ac:dyDescent="0.25">
      <c r="AW467" s="64"/>
    </row>
    <row r="468" spans="49:49" x14ac:dyDescent="0.25">
      <c r="AW468" s="64"/>
    </row>
    <row r="469" spans="49:49" x14ac:dyDescent="0.25">
      <c r="AW469" s="64"/>
    </row>
    <row r="470" spans="49:49" x14ac:dyDescent="0.25">
      <c r="AW470" s="64"/>
    </row>
    <row r="471" spans="49:49" x14ac:dyDescent="0.25">
      <c r="AW471" s="64"/>
    </row>
    <row r="472" spans="49:49" x14ac:dyDescent="0.25">
      <c r="AW472" s="64"/>
    </row>
    <row r="473" spans="49:49" x14ac:dyDescent="0.25">
      <c r="AW473" s="64"/>
    </row>
    <row r="474" spans="49:49" x14ac:dyDescent="0.25">
      <c r="AW474" s="64"/>
    </row>
    <row r="475" spans="49:49" x14ac:dyDescent="0.25">
      <c r="AW475" s="64"/>
    </row>
    <row r="476" spans="49:49" x14ac:dyDescent="0.25">
      <c r="AW476" s="64"/>
    </row>
    <row r="477" spans="49:49" x14ac:dyDescent="0.25">
      <c r="AW477" s="64"/>
    </row>
    <row r="478" spans="49:49" x14ac:dyDescent="0.25">
      <c r="AW478" s="64"/>
    </row>
  </sheetData>
  <mergeCells count="100">
    <mergeCell ref="L36:L37"/>
    <mergeCell ref="A68:F68"/>
    <mergeCell ref="B23:C23"/>
    <mergeCell ref="A59:C59"/>
    <mergeCell ref="A63:C63"/>
    <mergeCell ref="A64:C65"/>
    <mergeCell ref="B24:C24"/>
    <mergeCell ref="B51:C51"/>
    <mergeCell ref="B52:C52"/>
    <mergeCell ref="B53:C53"/>
    <mergeCell ref="B54:C54"/>
    <mergeCell ref="B55:C55"/>
    <mergeCell ref="B50:C50"/>
    <mergeCell ref="A49:B49"/>
    <mergeCell ref="A61:C62"/>
    <mergeCell ref="B28:C28"/>
    <mergeCell ref="B25:C25"/>
    <mergeCell ref="B29:C29"/>
    <mergeCell ref="B8:C8"/>
    <mergeCell ref="B9:C9"/>
    <mergeCell ref="B10:C10"/>
    <mergeCell ref="B11:C11"/>
    <mergeCell ref="B12:C12"/>
    <mergeCell ref="B13:C13"/>
    <mergeCell ref="B16:C16"/>
    <mergeCell ref="B17:C17"/>
    <mergeCell ref="B19:C19"/>
    <mergeCell ref="B20:C20"/>
    <mergeCell ref="B14:C14"/>
    <mergeCell ref="B18:C18"/>
    <mergeCell ref="B15:C15"/>
    <mergeCell ref="B21:C21"/>
    <mergeCell ref="B22:C22"/>
    <mergeCell ref="KG1:KQ1"/>
    <mergeCell ref="FD1:FN1"/>
    <mergeCell ref="FO1:FY1"/>
    <mergeCell ref="FZ1:GJ1"/>
    <mergeCell ref="GK1:GU1"/>
    <mergeCell ref="GV1:HF1"/>
    <mergeCell ref="JV1:KF1"/>
    <mergeCell ref="HS1:IC1"/>
    <mergeCell ref="ID1:IN1"/>
    <mergeCell ref="IO1:IY1"/>
    <mergeCell ref="IZ1:JJ1"/>
    <mergeCell ref="JK1:JU1"/>
    <mergeCell ref="EF1:EQ1"/>
    <mergeCell ref="AR1:AW1"/>
    <mergeCell ref="B6:C6"/>
    <mergeCell ref="B7:C7"/>
    <mergeCell ref="CL1:CW1"/>
    <mergeCell ref="H1:M1"/>
    <mergeCell ref="BP1:BZ1"/>
    <mergeCell ref="BD1:BG1"/>
    <mergeCell ref="BJ1:BO1"/>
    <mergeCell ref="AF1:AK1"/>
    <mergeCell ref="AL1:AQ1"/>
    <mergeCell ref="Z1:AE1"/>
    <mergeCell ref="D1:F1"/>
    <mergeCell ref="N1:S1"/>
    <mergeCell ref="AX1:BC1"/>
    <mergeCell ref="A1:C1"/>
    <mergeCell ref="MW1:NA1"/>
    <mergeCell ref="B2:C2"/>
    <mergeCell ref="B3:C3"/>
    <mergeCell ref="B4:C4"/>
    <mergeCell ref="B5:C5"/>
    <mergeCell ref="LO1:LY1"/>
    <mergeCell ref="LZ1:MK1"/>
    <mergeCell ref="ML1:MV1"/>
    <mergeCell ref="HG1:HR1"/>
    <mergeCell ref="ER1:FC1"/>
    <mergeCell ref="CX1:DH1"/>
    <mergeCell ref="DI1:DT1"/>
    <mergeCell ref="DU1:EE1"/>
    <mergeCell ref="T1:W1"/>
    <mergeCell ref="KR1:LB1"/>
    <mergeCell ref="LC1:LN1"/>
    <mergeCell ref="B75:C75"/>
    <mergeCell ref="B66:C66"/>
    <mergeCell ref="B71:C71"/>
    <mergeCell ref="B72:C72"/>
    <mergeCell ref="B73:C73"/>
    <mergeCell ref="B74:C74"/>
    <mergeCell ref="A69:C69"/>
    <mergeCell ref="A70:C70"/>
    <mergeCell ref="A67:E67"/>
    <mergeCell ref="A57:C57"/>
    <mergeCell ref="A58:C58"/>
    <mergeCell ref="A56:C56"/>
    <mergeCell ref="B26:C26"/>
    <mergeCell ref="B34:C34"/>
    <mergeCell ref="B27:C27"/>
    <mergeCell ref="A48:B48"/>
    <mergeCell ref="A44:B44"/>
    <mergeCell ref="A40:B40"/>
    <mergeCell ref="B31:C31"/>
    <mergeCell ref="B32:C32"/>
    <mergeCell ref="B33:C33"/>
    <mergeCell ref="A35:C35"/>
    <mergeCell ref="A36:B36"/>
  </mergeCells>
  <pageMargins left="0.7" right="0.7" top="0.78740157499999996" bottom="0.78740157499999996" header="0.3" footer="0.3"/>
  <pageSetup paperSize="9" orientation="portrait" horizontalDpi="4294967292" verticalDpi="4294967292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workbookViewId="0">
      <selection activeCell="V29" sqref="V29"/>
    </sheetView>
  </sheetViews>
  <sheetFormatPr baseColWidth="10" defaultColWidth="11.42578125" defaultRowHeight="15" x14ac:dyDescent="0.25"/>
  <cols>
    <col min="8" max="9" width="11.42578125" style="107"/>
    <col min="14" max="15" width="11.42578125" style="107"/>
  </cols>
  <sheetData>
    <row r="1" spans="1:22" ht="17.25" x14ac:dyDescent="0.25">
      <c r="A1" s="119"/>
      <c r="B1" s="393" t="s">
        <v>96</v>
      </c>
      <c r="C1" s="394"/>
      <c r="D1" s="393" t="s">
        <v>97</v>
      </c>
      <c r="E1" s="394"/>
      <c r="F1" s="393" t="s">
        <v>98</v>
      </c>
      <c r="G1" s="394"/>
      <c r="H1" s="393" t="s">
        <v>100</v>
      </c>
      <c r="I1" s="394"/>
      <c r="J1" s="395" t="s">
        <v>99</v>
      </c>
      <c r="K1" s="395"/>
      <c r="L1" s="395" t="s">
        <v>101</v>
      </c>
      <c r="M1" s="395"/>
      <c r="N1" s="395" t="s">
        <v>103</v>
      </c>
      <c r="O1" s="395"/>
      <c r="P1" s="407" t="s">
        <v>102</v>
      </c>
      <c r="Q1" s="409"/>
      <c r="R1" s="407" t="s">
        <v>160</v>
      </c>
      <c r="S1" s="397"/>
      <c r="T1" s="394"/>
      <c r="U1" s="360" t="s">
        <v>164</v>
      </c>
      <c r="V1" s="360"/>
    </row>
    <row r="2" spans="1:22" x14ac:dyDescent="0.25">
      <c r="A2" s="119" t="s">
        <v>11</v>
      </c>
      <c r="B2" s="121"/>
      <c r="C2" s="119">
        <f>Tabelle1!BP35</f>
        <v>6</v>
      </c>
      <c r="D2" s="121"/>
      <c r="E2" s="119">
        <f>Tabelle1!BQ35</f>
        <v>3</v>
      </c>
      <c r="F2" s="121"/>
      <c r="G2" s="119">
        <f>Tabelle1!BR35</f>
        <v>2</v>
      </c>
      <c r="H2" s="121"/>
      <c r="I2" s="119"/>
      <c r="J2" s="121"/>
      <c r="K2" s="119">
        <f>Tabelle1!BS35</f>
        <v>1</v>
      </c>
      <c r="M2">
        <f t="shared" ref="M2:M27" si="0">SUM(C2,E2)</f>
        <v>9</v>
      </c>
      <c r="O2" s="107">
        <f t="shared" ref="O2:O27" si="1">SUM(C2,E2,K2)</f>
        <v>10</v>
      </c>
      <c r="P2" s="406"/>
      <c r="Q2" s="334">
        <f t="shared" ref="Q2:Q27" si="2">SUM(C2,E2,G2,I2,K2,I2)</f>
        <v>12</v>
      </c>
      <c r="R2" s="406"/>
      <c r="S2" s="335"/>
      <c r="T2" s="188">
        <f>SUM(Tabelle1!BY4:BY28)</f>
        <v>6</v>
      </c>
      <c r="U2" s="121"/>
      <c r="V2" s="119">
        <f>T2/C2</f>
        <v>1</v>
      </c>
    </row>
    <row r="3" spans="1:22" x14ac:dyDescent="0.25">
      <c r="A3" s="119" t="s">
        <v>12</v>
      </c>
      <c r="B3" s="121"/>
      <c r="C3" s="119">
        <f>Tabelle1!CA35</f>
        <v>4</v>
      </c>
      <c r="D3" s="121"/>
      <c r="E3" s="119">
        <f>Tabelle1!CB35</f>
        <v>1</v>
      </c>
      <c r="F3" s="121"/>
      <c r="G3" s="119">
        <f>Tabelle1!CC35</f>
        <v>1</v>
      </c>
      <c r="H3" s="121"/>
      <c r="I3" s="119"/>
      <c r="J3" s="121"/>
      <c r="K3" s="119">
        <f>Tabelle1!CD35</f>
        <v>3</v>
      </c>
      <c r="M3" s="107">
        <f t="shared" si="0"/>
        <v>5</v>
      </c>
      <c r="O3" s="107">
        <f t="shared" si="1"/>
        <v>8</v>
      </c>
      <c r="P3" s="406"/>
      <c r="Q3" s="334">
        <f t="shared" si="2"/>
        <v>9</v>
      </c>
      <c r="R3" s="406"/>
      <c r="S3" s="335"/>
      <c r="T3" s="188">
        <f>SUM(Tabelle1!CJ4:CJ28)</f>
        <v>3</v>
      </c>
      <c r="U3" s="121"/>
      <c r="V3" s="119">
        <f>T3/C3</f>
        <v>0.75</v>
      </c>
    </row>
    <row r="4" spans="1:22" x14ac:dyDescent="0.25">
      <c r="A4" s="119" t="s">
        <v>13</v>
      </c>
      <c r="B4" s="121"/>
      <c r="C4" s="119">
        <f>Tabelle1!CL35</f>
        <v>0</v>
      </c>
      <c r="D4" s="121"/>
      <c r="E4" s="119">
        <f>Tabelle1!CM35</f>
        <v>1</v>
      </c>
      <c r="F4" s="121"/>
      <c r="G4" s="119">
        <f>Tabelle1!CN35</f>
        <v>4</v>
      </c>
      <c r="H4" s="121"/>
      <c r="I4" s="119">
        <f>Tabelle1!CO35</f>
        <v>2</v>
      </c>
      <c r="J4" s="121"/>
      <c r="K4" s="119">
        <f>Tabelle1!CP35</f>
        <v>1</v>
      </c>
      <c r="M4" s="107">
        <f t="shared" si="0"/>
        <v>1</v>
      </c>
      <c r="O4" s="107">
        <f t="shared" si="1"/>
        <v>2</v>
      </c>
      <c r="P4" s="406"/>
      <c r="Q4" s="334">
        <f t="shared" si="2"/>
        <v>10</v>
      </c>
      <c r="R4" s="406"/>
      <c r="S4" s="335"/>
      <c r="T4" s="188"/>
      <c r="U4" s="121" t="s">
        <v>59</v>
      </c>
      <c r="V4" s="119"/>
    </row>
    <row r="5" spans="1:22" x14ac:dyDescent="0.25">
      <c r="A5" s="119" t="s">
        <v>14</v>
      </c>
      <c r="B5" s="121"/>
      <c r="C5" s="119">
        <f>Tabelle1!CX35</f>
        <v>0</v>
      </c>
      <c r="D5" s="121"/>
      <c r="E5" s="119">
        <f>Tabelle1!CY35</f>
        <v>0</v>
      </c>
      <c r="F5" s="121"/>
      <c r="G5" s="119">
        <f>Tabelle1!CZ35</f>
        <v>1</v>
      </c>
      <c r="H5" s="121"/>
      <c r="I5" s="119"/>
      <c r="J5" s="121"/>
      <c r="K5" s="119">
        <f>Tabelle1!DA35</f>
        <v>2</v>
      </c>
      <c r="M5" s="107">
        <f t="shared" si="0"/>
        <v>0</v>
      </c>
      <c r="O5" s="107">
        <f t="shared" si="1"/>
        <v>2</v>
      </c>
      <c r="P5" s="406"/>
      <c r="Q5" s="334">
        <f t="shared" si="2"/>
        <v>3</v>
      </c>
      <c r="R5" s="406"/>
      <c r="S5" s="335"/>
      <c r="T5" s="188"/>
      <c r="U5" s="121" t="s">
        <v>59</v>
      </c>
      <c r="V5" s="119"/>
    </row>
    <row r="6" spans="1:22" x14ac:dyDescent="0.25">
      <c r="A6" s="119" t="s">
        <v>15</v>
      </c>
      <c r="B6" s="121"/>
      <c r="C6" s="119">
        <f>Tabelle1!DI35</f>
        <v>0</v>
      </c>
      <c r="D6" s="121"/>
      <c r="E6" s="119">
        <f>Tabelle1!DJ35</f>
        <v>0</v>
      </c>
      <c r="F6" s="121"/>
      <c r="G6" s="119">
        <f>Tabelle1!DK35</f>
        <v>2</v>
      </c>
      <c r="H6" s="121"/>
      <c r="I6" s="119">
        <f>Tabelle1!DL35</f>
        <v>1</v>
      </c>
      <c r="J6" s="121"/>
      <c r="K6" s="119">
        <f>Tabelle1!DM35</f>
        <v>1</v>
      </c>
      <c r="M6" s="107">
        <f t="shared" si="0"/>
        <v>0</v>
      </c>
      <c r="O6" s="107">
        <f t="shared" si="1"/>
        <v>1</v>
      </c>
      <c r="P6" s="406"/>
      <c r="Q6" s="334">
        <f t="shared" si="2"/>
        <v>5</v>
      </c>
      <c r="R6" s="406"/>
      <c r="S6" s="335"/>
      <c r="T6" s="188"/>
      <c r="U6" s="121" t="s">
        <v>59</v>
      </c>
      <c r="V6" s="119"/>
    </row>
    <row r="7" spans="1:22" x14ac:dyDescent="0.25">
      <c r="A7" s="119" t="s">
        <v>16</v>
      </c>
      <c r="B7" s="121"/>
      <c r="C7" s="119">
        <f>Tabelle1!DU35</f>
        <v>0</v>
      </c>
      <c r="D7" s="121"/>
      <c r="E7" s="119">
        <f>Tabelle1!DV35</f>
        <v>0</v>
      </c>
      <c r="F7" s="121"/>
      <c r="G7" s="119">
        <f>Tabelle1!DW35</f>
        <v>1</v>
      </c>
      <c r="H7" s="121"/>
      <c r="I7" s="119"/>
      <c r="J7" s="121"/>
      <c r="K7" s="119">
        <f>Tabelle1!DX35</f>
        <v>0</v>
      </c>
      <c r="M7" s="107">
        <f t="shared" si="0"/>
        <v>0</v>
      </c>
      <c r="O7" s="107">
        <f t="shared" si="1"/>
        <v>0</v>
      </c>
      <c r="P7" s="406"/>
      <c r="Q7" s="334">
        <f t="shared" si="2"/>
        <v>1</v>
      </c>
      <c r="R7" s="406"/>
      <c r="S7" s="335"/>
      <c r="T7" s="188"/>
      <c r="U7" s="121" t="s">
        <v>59</v>
      </c>
      <c r="V7" s="119"/>
    </row>
    <row r="8" spans="1:22" x14ac:dyDescent="0.25">
      <c r="A8" s="119" t="s">
        <v>17</v>
      </c>
      <c r="B8" s="121"/>
      <c r="C8" s="119">
        <f>Tabelle1!EF35</f>
        <v>1</v>
      </c>
      <c r="D8" s="121"/>
      <c r="E8" s="119">
        <f>Tabelle1!EG35</f>
        <v>2</v>
      </c>
      <c r="F8" s="121"/>
      <c r="G8" s="119">
        <f>Tabelle1!EH35</f>
        <v>0</v>
      </c>
      <c r="H8" s="121"/>
      <c r="I8" s="119">
        <f>Tabelle1!EI35</f>
        <v>1</v>
      </c>
      <c r="J8" s="121"/>
      <c r="K8" s="119">
        <f>Tabelle1!EJ35</f>
        <v>1</v>
      </c>
      <c r="M8" s="107">
        <f t="shared" si="0"/>
        <v>3</v>
      </c>
      <c r="O8" s="107">
        <f t="shared" si="1"/>
        <v>4</v>
      </c>
      <c r="P8" s="406"/>
      <c r="Q8" s="334">
        <f t="shared" si="2"/>
        <v>6</v>
      </c>
      <c r="R8" s="406"/>
      <c r="S8" s="335"/>
      <c r="T8" s="188">
        <f>SUM(Tabelle1!EP4:EP28)</f>
        <v>1</v>
      </c>
      <c r="U8" s="121"/>
      <c r="V8" s="119">
        <f>T8/C8</f>
        <v>1</v>
      </c>
    </row>
    <row r="9" spans="1:22" x14ac:dyDescent="0.25">
      <c r="A9" s="119" t="s">
        <v>18</v>
      </c>
      <c r="B9" s="121"/>
      <c r="C9" s="119">
        <f>Tabelle1!ER35</f>
        <v>1</v>
      </c>
      <c r="D9" s="121"/>
      <c r="E9" s="119">
        <f>Tabelle1!ES35</f>
        <v>2</v>
      </c>
      <c r="F9" s="121"/>
      <c r="G9" s="119">
        <f>Tabelle1!ET35</f>
        <v>0</v>
      </c>
      <c r="H9" s="121"/>
      <c r="I9" s="119">
        <f>Tabelle1!EU35</f>
        <v>1</v>
      </c>
      <c r="J9" s="121"/>
      <c r="K9" s="119">
        <f>Tabelle1!EV35</f>
        <v>1</v>
      </c>
      <c r="M9" s="107">
        <f t="shared" si="0"/>
        <v>3</v>
      </c>
      <c r="O9" s="107">
        <f t="shared" si="1"/>
        <v>4</v>
      </c>
      <c r="P9" s="406"/>
      <c r="Q9" s="334">
        <f t="shared" si="2"/>
        <v>6</v>
      </c>
      <c r="R9" s="406"/>
      <c r="S9" s="335"/>
      <c r="T9" s="188">
        <f>SUM(Tabelle1!FB4:FB28)</f>
        <v>0</v>
      </c>
      <c r="U9" s="121"/>
      <c r="V9" s="119">
        <f>T9/C9</f>
        <v>0</v>
      </c>
    </row>
    <row r="10" spans="1:22" x14ac:dyDescent="0.25">
      <c r="A10" s="119" t="s">
        <v>19</v>
      </c>
      <c r="B10" s="121"/>
      <c r="C10" s="119">
        <f>Tabelle1!FD35</f>
        <v>0</v>
      </c>
      <c r="D10" s="121"/>
      <c r="E10" s="119">
        <f>Tabelle1!FE35</f>
        <v>0</v>
      </c>
      <c r="F10" s="121"/>
      <c r="G10" s="119">
        <f>Tabelle1!FF35</f>
        <v>1</v>
      </c>
      <c r="H10" s="121"/>
      <c r="I10" s="119"/>
      <c r="J10" s="121"/>
      <c r="K10" s="119">
        <f>Tabelle1!FG35</f>
        <v>3</v>
      </c>
      <c r="M10" s="107">
        <f t="shared" si="0"/>
        <v>0</v>
      </c>
      <c r="O10" s="107">
        <f t="shared" si="1"/>
        <v>3</v>
      </c>
      <c r="P10" s="406"/>
      <c r="Q10" s="334">
        <f t="shared" si="2"/>
        <v>4</v>
      </c>
      <c r="R10" s="406"/>
      <c r="S10" s="335"/>
      <c r="T10" s="188"/>
      <c r="U10" s="121" t="s">
        <v>59</v>
      </c>
      <c r="V10" s="119"/>
    </row>
    <row r="11" spans="1:22" x14ac:dyDescent="0.25">
      <c r="A11" s="119" t="s">
        <v>20</v>
      </c>
      <c r="B11" s="121"/>
      <c r="C11" s="119">
        <f>Tabelle1!FO35</f>
        <v>8</v>
      </c>
      <c r="D11" s="121"/>
      <c r="E11" s="119">
        <f>Tabelle1!FP35</f>
        <v>0</v>
      </c>
      <c r="F11" s="121"/>
      <c r="G11" s="119">
        <f>Tabelle1!FQ35</f>
        <v>2</v>
      </c>
      <c r="H11" s="121"/>
      <c r="I11" s="119"/>
      <c r="J11" s="121"/>
      <c r="K11" s="119">
        <f>Tabelle1!FR35</f>
        <v>3</v>
      </c>
      <c r="M11" s="107">
        <f t="shared" si="0"/>
        <v>8</v>
      </c>
      <c r="O11" s="107">
        <f t="shared" si="1"/>
        <v>11</v>
      </c>
      <c r="P11" s="406"/>
      <c r="Q11" s="334">
        <f t="shared" si="2"/>
        <v>13</v>
      </c>
      <c r="R11" s="406"/>
      <c r="S11" s="335"/>
      <c r="T11" s="188">
        <f>SUM(Tabelle1!FX4:FX28)</f>
        <v>7</v>
      </c>
      <c r="U11" s="121"/>
      <c r="V11" s="119">
        <f>T11/C11</f>
        <v>0.875</v>
      </c>
    </row>
    <row r="12" spans="1:22" x14ac:dyDescent="0.25">
      <c r="A12" s="119" t="s">
        <v>21</v>
      </c>
      <c r="B12" s="121"/>
      <c r="C12" s="119">
        <f>Tabelle1!FZ35</f>
        <v>1</v>
      </c>
      <c r="D12" s="121"/>
      <c r="E12" s="119">
        <f>Tabelle1!GA35</f>
        <v>1</v>
      </c>
      <c r="F12" s="121"/>
      <c r="G12" s="119">
        <f>Tabelle1!GB35</f>
        <v>2</v>
      </c>
      <c r="H12" s="121"/>
      <c r="I12" s="119"/>
      <c r="J12" s="121"/>
      <c r="K12" s="119">
        <f>Tabelle1!GC35</f>
        <v>4</v>
      </c>
      <c r="M12" s="107">
        <f t="shared" si="0"/>
        <v>2</v>
      </c>
      <c r="O12" s="107">
        <f t="shared" si="1"/>
        <v>6</v>
      </c>
      <c r="P12" s="406"/>
      <c r="Q12" s="334">
        <f t="shared" si="2"/>
        <v>8</v>
      </c>
      <c r="R12" s="406"/>
      <c r="S12" s="335"/>
      <c r="T12" s="188">
        <f>SUM(Tabelle1!GI4:GI28)</f>
        <v>1</v>
      </c>
      <c r="U12" s="121"/>
      <c r="V12" s="119">
        <f>T12/C12</f>
        <v>1</v>
      </c>
    </row>
    <row r="13" spans="1:22" x14ac:dyDescent="0.25">
      <c r="A13" s="119" t="s">
        <v>22</v>
      </c>
      <c r="B13" s="121"/>
      <c r="C13" s="119">
        <f>Tabelle1!GK35</f>
        <v>4</v>
      </c>
      <c r="D13" s="121"/>
      <c r="E13" s="119">
        <f>Tabelle1!GL35</f>
        <v>3</v>
      </c>
      <c r="F13" s="121"/>
      <c r="G13" s="119">
        <f>Tabelle1!GM35</f>
        <v>1</v>
      </c>
      <c r="H13" s="121"/>
      <c r="I13" s="119"/>
      <c r="J13" s="121"/>
      <c r="K13" s="119">
        <f>Tabelle1!GN35</f>
        <v>4</v>
      </c>
      <c r="M13" s="107">
        <f t="shared" si="0"/>
        <v>7</v>
      </c>
      <c r="O13" s="107">
        <f t="shared" si="1"/>
        <v>11</v>
      </c>
      <c r="P13" s="406"/>
      <c r="Q13" s="334">
        <f t="shared" si="2"/>
        <v>12</v>
      </c>
      <c r="R13" s="406"/>
      <c r="S13" s="335"/>
      <c r="T13" s="188">
        <f>SUM(Tabelle1!GT4:GT28)</f>
        <v>4</v>
      </c>
      <c r="U13" s="121"/>
      <c r="V13" s="119">
        <f>T13/C13</f>
        <v>1</v>
      </c>
    </row>
    <row r="14" spans="1:22" x14ac:dyDescent="0.25">
      <c r="A14" s="119" t="s">
        <v>23</v>
      </c>
      <c r="B14" s="121"/>
      <c r="C14" s="119">
        <f>Tabelle1!GV35</f>
        <v>3</v>
      </c>
      <c r="D14" s="121"/>
      <c r="E14" s="119">
        <f>Tabelle1!GW35</f>
        <v>2</v>
      </c>
      <c r="F14" s="121"/>
      <c r="G14" s="146">
        <f>Tabelle1!GX35</f>
        <v>9</v>
      </c>
      <c r="H14" s="121"/>
      <c r="I14" s="119"/>
      <c r="J14" s="121"/>
      <c r="K14" s="119">
        <f>Tabelle1!GY35</f>
        <v>5</v>
      </c>
      <c r="M14" s="107">
        <f t="shared" si="0"/>
        <v>5</v>
      </c>
      <c r="O14" s="107">
        <f t="shared" si="1"/>
        <v>10</v>
      </c>
      <c r="P14" s="406"/>
      <c r="Q14" s="334">
        <f t="shared" si="2"/>
        <v>19</v>
      </c>
      <c r="R14" s="406"/>
      <c r="S14" s="335"/>
      <c r="T14" s="188">
        <f>SUM(Tabelle1!HE4:HE28)</f>
        <v>3</v>
      </c>
      <c r="U14" s="121"/>
      <c r="V14" s="119">
        <f>T14/C14</f>
        <v>1</v>
      </c>
    </row>
    <row r="15" spans="1:22" x14ac:dyDescent="0.25">
      <c r="A15" s="119" t="s">
        <v>24</v>
      </c>
      <c r="B15" s="121"/>
      <c r="C15" s="119">
        <f>Tabelle1!HG35</f>
        <v>10</v>
      </c>
      <c r="D15" s="121"/>
      <c r="E15" s="119">
        <f>Tabelle1!HH35</f>
        <v>0</v>
      </c>
      <c r="F15" s="121"/>
      <c r="G15" s="119">
        <f>Tabelle1!HI35</f>
        <v>0</v>
      </c>
      <c r="H15" s="121"/>
      <c r="I15" s="119">
        <f>Tabelle1!HJ35</f>
        <v>1</v>
      </c>
      <c r="J15" s="121"/>
      <c r="K15" s="119">
        <f>Tabelle1!HK35</f>
        <v>4</v>
      </c>
      <c r="M15" s="107">
        <f t="shared" si="0"/>
        <v>10</v>
      </c>
      <c r="O15" s="107">
        <f t="shared" si="1"/>
        <v>14</v>
      </c>
      <c r="P15" s="406"/>
      <c r="Q15" s="334">
        <f t="shared" si="2"/>
        <v>16</v>
      </c>
      <c r="R15" s="406"/>
      <c r="S15" s="335"/>
      <c r="T15" s="188">
        <f>SUM(Tabelle1!HQ4:HQ28)</f>
        <v>7</v>
      </c>
      <c r="U15" s="121"/>
      <c r="V15" s="119">
        <f>T15/C15</f>
        <v>0.7</v>
      </c>
    </row>
    <row r="16" spans="1:22" x14ac:dyDescent="0.25">
      <c r="A16" s="119" t="s">
        <v>25</v>
      </c>
      <c r="B16" s="121"/>
      <c r="C16" s="119">
        <f>Tabelle1!HS35</f>
        <v>1</v>
      </c>
      <c r="D16" s="121"/>
      <c r="E16" s="119">
        <f>Tabelle1!HT35</f>
        <v>0</v>
      </c>
      <c r="F16" s="121"/>
      <c r="G16" s="119">
        <f>Tabelle1!HU35</f>
        <v>0</v>
      </c>
      <c r="H16" s="121"/>
      <c r="I16" s="119"/>
      <c r="J16" s="121"/>
      <c r="K16" s="119">
        <f>Tabelle1!HV35</f>
        <v>2</v>
      </c>
      <c r="M16" s="107">
        <f t="shared" si="0"/>
        <v>1</v>
      </c>
      <c r="O16" s="107">
        <f t="shared" si="1"/>
        <v>3</v>
      </c>
      <c r="P16" s="406"/>
      <c r="Q16" s="334">
        <f t="shared" si="2"/>
        <v>3</v>
      </c>
      <c r="R16" s="406"/>
      <c r="S16" s="335"/>
      <c r="T16" s="188">
        <f>SUM(Tabelle1!IB4:IB24)</f>
        <v>0</v>
      </c>
      <c r="U16" s="121"/>
      <c r="V16" s="119">
        <f>T16/C16</f>
        <v>0</v>
      </c>
    </row>
    <row r="17" spans="1:22" x14ac:dyDescent="0.25">
      <c r="A17" s="119" t="s">
        <v>26</v>
      </c>
      <c r="B17" s="121"/>
      <c r="C17" s="119">
        <f>Tabelle1!ID35</f>
        <v>3</v>
      </c>
      <c r="D17" s="121"/>
      <c r="E17" s="119">
        <f>Tabelle1!IE35</f>
        <v>0</v>
      </c>
      <c r="F17" s="121"/>
      <c r="G17" s="119">
        <f>Tabelle1!IF35</f>
        <v>0</v>
      </c>
      <c r="H17" s="121"/>
      <c r="I17" s="119"/>
      <c r="J17" s="121"/>
      <c r="K17" s="119">
        <f>Tabelle1!IG35</f>
        <v>3</v>
      </c>
      <c r="M17" s="107">
        <f t="shared" si="0"/>
        <v>3</v>
      </c>
      <c r="O17" s="107">
        <f t="shared" si="1"/>
        <v>6</v>
      </c>
      <c r="P17" s="406"/>
      <c r="Q17" s="334">
        <f t="shared" si="2"/>
        <v>6</v>
      </c>
      <c r="R17" s="406"/>
      <c r="S17" s="335"/>
      <c r="T17" s="188">
        <f>SUM(Tabelle1!IM4:IM28)</f>
        <v>3</v>
      </c>
      <c r="U17" s="121"/>
      <c r="V17" s="119">
        <f>T17/C17</f>
        <v>1</v>
      </c>
    </row>
    <row r="18" spans="1:22" x14ac:dyDescent="0.25">
      <c r="A18" s="119" t="s">
        <v>27</v>
      </c>
      <c r="B18" s="121"/>
      <c r="C18" s="119">
        <f>Tabelle1!IO35</f>
        <v>4</v>
      </c>
      <c r="D18" s="121"/>
      <c r="E18" s="119">
        <f>Tabelle1!IP35</f>
        <v>0</v>
      </c>
      <c r="F18" s="121"/>
      <c r="G18" s="119">
        <f>Tabelle1!IQ35</f>
        <v>0</v>
      </c>
      <c r="H18" s="121"/>
      <c r="I18" s="119"/>
      <c r="J18" s="121"/>
      <c r="K18" s="119">
        <f>Tabelle1!IR35</f>
        <v>1</v>
      </c>
      <c r="M18" s="107">
        <f t="shared" si="0"/>
        <v>4</v>
      </c>
      <c r="O18" s="107">
        <f t="shared" si="1"/>
        <v>5</v>
      </c>
      <c r="P18" s="406"/>
      <c r="Q18" s="334">
        <f t="shared" si="2"/>
        <v>5</v>
      </c>
      <c r="R18" s="406"/>
      <c r="S18" s="335"/>
      <c r="T18" s="188">
        <f>SUM(Tabelle1!IX4:IX28)</f>
        <v>4</v>
      </c>
      <c r="U18" s="121"/>
      <c r="V18" s="119">
        <f>T18/C18</f>
        <v>1</v>
      </c>
    </row>
    <row r="19" spans="1:22" x14ac:dyDescent="0.25">
      <c r="A19" s="119" t="s">
        <v>28</v>
      </c>
      <c r="B19" s="121"/>
      <c r="C19" s="119">
        <f>Tabelle1!IZ35</f>
        <v>2</v>
      </c>
      <c r="D19" s="121"/>
      <c r="E19" s="119">
        <f>Tabelle1!JA35</f>
        <v>0</v>
      </c>
      <c r="F19" s="121"/>
      <c r="G19" s="119">
        <f>Tabelle1!JB35</f>
        <v>2</v>
      </c>
      <c r="H19" s="121"/>
      <c r="I19" s="119"/>
      <c r="J19" s="121"/>
      <c r="K19" s="119">
        <f>Tabelle1!JC35</f>
        <v>2</v>
      </c>
      <c r="M19" s="107">
        <f t="shared" si="0"/>
        <v>2</v>
      </c>
      <c r="O19" s="107">
        <f t="shared" si="1"/>
        <v>4</v>
      </c>
      <c r="P19" s="406"/>
      <c r="Q19" s="334">
        <f t="shared" si="2"/>
        <v>6</v>
      </c>
      <c r="R19" s="406"/>
      <c r="S19" s="335"/>
      <c r="T19" s="188">
        <f>SUM(Tabelle1!JI4:JI28)</f>
        <v>2</v>
      </c>
      <c r="U19" s="121"/>
      <c r="V19" s="119">
        <f>T19/C19</f>
        <v>1</v>
      </c>
    </row>
    <row r="20" spans="1:22" x14ac:dyDescent="0.25">
      <c r="A20" s="119" t="s">
        <v>29</v>
      </c>
      <c r="B20" s="121"/>
      <c r="C20" s="146">
        <f>Tabelle1!JK35</f>
        <v>13</v>
      </c>
      <c r="D20" s="121"/>
      <c r="E20" s="119">
        <f>Tabelle1!JL35</f>
        <v>0</v>
      </c>
      <c r="F20" s="121"/>
      <c r="G20" s="119">
        <f>Tabelle1!JM35</f>
        <v>0</v>
      </c>
      <c r="H20" s="121"/>
      <c r="I20" s="119"/>
      <c r="J20" s="121"/>
      <c r="K20" s="119">
        <f>Tabelle1!JN35</f>
        <v>3</v>
      </c>
      <c r="M20" s="107">
        <f t="shared" si="0"/>
        <v>13</v>
      </c>
      <c r="O20" s="107">
        <f t="shared" si="1"/>
        <v>16</v>
      </c>
      <c r="P20" s="406"/>
      <c r="Q20" s="334">
        <f t="shared" si="2"/>
        <v>16</v>
      </c>
      <c r="R20" s="406"/>
      <c r="S20" s="335"/>
      <c r="T20" s="188">
        <f>SUM(Tabelle1!JT4:JT28)</f>
        <v>11</v>
      </c>
      <c r="U20" s="121"/>
      <c r="V20" s="119">
        <f>T20/C20</f>
        <v>0.84615384615384615</v>
      </c>
    </row>
    <row r="21" spans="1:22" x14ac:dyDescent="0.25">
      <c r="A21" s="119" t="s">
        <v>30</v>
      </c>
      <c r="B21" s="121"/>
      <c r="C21" s="119">
        <f>Tabelle1!JV35</f>
        <v>1</v>
      </c>
      <c r="D21" s="121"/>
      <c r="E21" s="119">
        <f>Tabelle1!JW35</f>
        <v>0</v>
      </c>
      <c r="F21" s="121"/>
      <c r="G21" s="119">
        <f>Tabelle1!JX35</f>
        <v>1</v>
      </c>
      <c r="H21" s="121"/>
      <c r="I21" s="119"/>
      <c r="J21" s="121"/>
      <c r="K21" s="119">
        <f>Tabelle1!JY35</f>
        <v>2</v>
      </c>
      <c r="M21" s="107">
        <f t="shared" si="0"/>
        <v>1</v>
      </c>
      <c r="O21" s="107">
        <f t="shared" si="1"/>
        <v>3</v>
      </c>
      <c r="P21" s="406"/>
      <c r="Q21" s="334">
        <f t="shared" si="2"/>
        <v>4</v>
      </c>
      <c r="R21" s="406"/>
      <c r="S21" s="335"/>
      <c r="T21" s="188">
        <f>SUM(Tabelle1!KE4:KE28)</f>
        <v>1</v>
      </c>
      <c r="U21" s="121"/>
      <c r="V21" s="119">
        <f>T21/C21</f>
        <v>1</v>
      </c>
    </row>
    <row r="22" spans="1:22" x14ac:dyDescent="0.25">
      <c r="A22" s="119" t="s">
        <v>31</v>
      </c>
      <c r="B22" s="121"/>
      <c r="C22" s="119">
        <f>Tabelle1!KG35</f>
        <v>4</v>
      </c>
      <c r="D22" s="121"/>
      <c r="E22" s="119">
        <f>Tabelle1!KH35</f>
        <v>0</v>
      </c>
      <c r="F22" s="121"/>
      <c r="G22" s="119">
        <f>Tabelle1!KI35</f>
        <v>1</v>
      </c>
      <c r="H22" s="121"/>
      <c r="I22" s="119"/>
      <c r="J22" s="121"/>
      <c r="K22" s="119">
        <f>Tabelle1!KJ35</f>
        <v>1</v>
      </c>
      <c r="M22" s="107">
        <f t="shared" si="0"/>
        <v>4</v>
      </c>
      <c r="O22" s="107">
        <f t="shared" si="1"/>
        <v>5</v>
      </c>
      <c r="P22" s="406"/>
      <c r="Q22" s="334">
        <f t="shared" si="2"/>
        <v>6</v>
      </c>
      <c r="R22" s="406"/>
      <c r="S22" s="335"/>
      <c r="T22" s="188">
        <f>SUM(Tabelle1!KP4:KP28)</f>
        <v>4</v>
      </c>
      <c r="U22" s="121"/>
      <c r="V22" s="119">
        <f>T22/C22</f>
        <v>1</v>
      </c>
    </row>
    <row r="23" spans="1:22" x14ac:dyDescent="0.25">
      <c r="A23" s="119" t="s">
        <v>32</v>
      </c>
      <c r="B23" s="121"/>
      <c r="C23" s="119">
        <f>Tabelle1!KR35</f>
        <v>8</v>
      </c>
      <c r="D23" s="121"/>
      <c r="E23" s="119">
        <f>Tabelle1!KS35</f>
        <v>0</v>
      </c>
      <c r="F23" s="121"/>
      <c r="G23" s="119">
        <f>Tabelle1!KT35</f>
        <v>3</v>
      </c>
      <c r="H23" s="121"/>
      <c r="I23" s="119"/>
      <c r="J23" s="121"/>
      <c r="K23" s="119">
        <f>Tabelle1!KU35</f>
        <v>3</v>
      </c>
      <c r="M23" s="107">
        <f t="shared" si="0"/>
        <v>8</v>
      </c>
      <c r="O23" s="107">
        <f t="shared" si="1"/>
        <v>11</v>
      </c>
      <c r="P23" s="406"/>
      <c r="Q23" s="334">
        <f t="shared" si="2"/>
        <v>14</v>
      </c>
      <c r="R23" s="406"/>
      <c r="S23" s="335"/>
      <c r="T23" s="188">
        <f>SUM(Tabelle1!LA4:LA28)</f>
        <v>8</v>
      </c>
      <c r="U23" s="121"/>
      <c r="V23" s="119">
        <f>T23/C23</f>
        <v>1</v>
      </c>
    </row>
    <row r="24" spans="1:22" x14ac:dyDescent="0.25">
      <c r="A24" s="119" t="s">
        <v>33</v>
      </c>
      <c r="B24" s="121"/>
      <c r="C24" s="119">
        <f>Tabelle1!LC35</f>
        <v>2</v>
      </c>
      <c r="D24" s="121"/>
      <c r="E24" s="119">
        <f>Tabelle1!LD35</f>
        <v>1</v>
      </c>
      <c r="F24" s="121"/>
      <c r="G24" s="119">
        <f>Tabelle1!LE35</f>
        <v>1</v>
      </c>
      <c r="H24" s="121"/>
      <c r="I24" s="119">
        <f>Tabelle1!LF35</f>
        <v>1</v>
      </c>
      <c r="J24" s="121"/>
      <c r="K24" s="119">
        <f>Tabelle1!LG35</f>
        <v>1</v>
      </c>
      <c r="M24" s="107">
        <f t="shared" si="0"/>
        <v>3</v>
      </c>
      <c r="O24" s="107">
        <f t="shared" si="1"/>
        <v>4</v>
      </c>
      <c r="P24" s="406"/>
      <c r="Q24" s="334">
        <f t="shared" si="2"/>
        <v>7</v>
      </c>
      <c r="R24" s="406"/>
      <c r="S24" s="335"/>
      <c r="T24" s="188">
        <f>SUM(Tabelle1!LM4:LM28)</f>
        <v>1</v>
      </c>
      <c r="U24" s="121"/>
      <c r="V24" s="119">
        <f>T24/C24</f>
        <v>0.5</v>
      </c>
    </row>
    <row r="25" spans="1:22" x14ac:dyDescent="0.25">
      <c r="A25" s="119" t="s">
        <v>34</v>
      </c>
      <c r="B25" s="121"/>
      <c r="C25" s="119">
        <f>Tabelle1!LO35</f>
        <v>6</v>
      </c>
      <c r="D25" s="121"/>
      <c r="E25" s="119">
        <f>Tabelle1!LP35</f>
        <v>0</v>
      </c>
      <c r="F25" s="121"/>
      <c r="G25" s="119">
        <f>Tabelle1!LQ35</f>
        <v>0</v>
      </c>
      <c r="H25" s="121"/>
      <c r="I25" s="119"/>
      <c r="J25" s="121"/>
      <c r="K25" s="119">
        <f>Tabelle1!LR35</f>
        <v>3</v>
      </c>
      <c r="M25" s="107">
        <f t="shared" si="0"/>
        <v>6</v>
      </c>
      <c r="O25" s="107">
        <f t="shared" si="1"/>
        <v>9</v>
      </c>
      <c r="P25" s="406"/>
      <c r="Q25" s="334">
        <f t="shared" si="2"/>
        <v>9</v>
      </c>
      <c r="R25" s="406"/>
      <c r="S25" s="335"/>
      <c r="T25" s="188">
        <f>SUM(Tabelle1!LX4:LX28)</f>
        <v>6</v>
      </c>
      <c r="U25" s="121"/>
      <c r="V25" s="119">
        <f>T25/C25</f>
        <v>1</v>
      </c>
    </row>
    <row r="26" spans="1:22" x14ac:dyDescent="0.25">
      <c r="A26" s="119" t="s">
        <v>35</v>
      </c>
      <c r="B26" s="121"/>
      <c r="C26" s="119">
        <f>Tabelle1!LZ35</f>
        <v>1</v>
      </c>
      <c r="D26" s="121"/>
      <c r="E26" s="119">
        <f>Tabelle1!MA35</f>
        <v>0</v>
      </c>
      <c r="F26" s="121"/>
      <c r="G26" s="119">
        <f>Tabelle1!MB35</f>
        <v>1</v>
      </c>
      <c r="H26" s="121"/>
      <c r="I26" s="119">
        <f>Tabelle1!MC35</f>
        <v>1</v>
      </c>
      <c r="J26" s="121"/>
      <c r="K26" s="119">
        <f>Tabelle1!MD35</f>
        <v>3</v>
      </c>
      <c r="M26" s="107">
        <f t="shared" si="0"/>
        <v>1</v>
      </c>
      <c r="O26" s="107">
        <f t="shared" si="1"/>
        <v>4</v>
      </c>
      <c r="P26" s="406"/>
      <c r="Q26" s="334">
        <f t="shared" si="2"/>
        <v>7</v>
      </c>
      <c r="R26" s="406"/>
      <c r="S26" s="335"/>
      <c r="T26">
        <f>SUM(Tabelle1!MJ4:MJ28)</f>
        <v>1</v>
      </c>
      <c r="U26" s="121"/>
      <c r="V26" s="119">
        <f>T26/C26</f>
        <v>1</v>
      </c>
    </row>
    <row r="27" spans="1:22" x14ac:dyDescent="0.25">
      <c r="A27" s="119" t="s">
        <v>36</v>
      </c>
      <c r="B27" s="121"/>
      <c r="C27" s="119">
        <f>Tabelle1!ML35</f>
        <v>4</v>
      </c>
      <c r="D27" s="121"/>
      <c r="E27" s="119">
        <f>Tabelle1!MM35</f>
        <v>0</v>
      </c>
      <c r="F27" s="121"/>
      <c r="G27" s="119">
        <f>Tabelle1!MN35</f>
        <v>1</v>
      </c>
      <c r="H27" s="121"/>
      <c r="I27" s="119"/>
      <c r="J27" s="121"/>
      <c r="K27" s="119">
        <f>Tabelle1!MO35</f>
        <v>0</v>
      </c>
      <c r="M27" s="107">
        <f t="shared" si="0"/>
        <v>4</v>
      </c>
      <c r="O27" s="107">
        <f t="shared" si="1"/>
        <v>4</v>
      </c>
      <c r="P27" s="406"/>
      <c r="Q27" s="334">
        <f t="shared" si="2"/>
        <v>5</v>
      </c>
      <c r="R27" s="406"/>
      <c r="S27" s="335"/>
      <c r="T27">
        <f>SUM(Tabelle1!MU4:MU28)</f>
        <v>4</v>
      </c>
      <c r="U27" s="121"/>
      <c r="V27" s="119">
        <f>T27/C27</f>
        <v>1</v>
      </c>
    </row>
    <row r="28" spans="1:22" x14ac:dyDescent="0.25">
      <c r="A28" s="120"/>
      <c r="B28" s="122"/>
      <c r="C28" s="120"/>
      <c r="D28" s="122"/>
      <c r="E28" s="120"/>
      <c r="F28" s="122"/>
      <c r="G28" s="120"/>
      <c r="H28" s="122"/>
      <c r="I28" s="120"/>
      <c r="J28" s="122"/>
      <c r="K28" s="120"/>
      <c r="L28" s="122"/>
      <c r="M28" s="117"/>
      <c r="N28" s="117"/>
      <c r="O28" s="117"/>
      <c r="P28" s="408"/>
      <c r="Q28" s="410"/>
      <c r="R28" s="408"/>
      <c r="S28" s="117"/>
      <c r="T28" s="117"/>
      <c r="U28" s="122"/>
      <c r="V28" s="120"/>
    </row>
    <row r="29" spans="1:22" x14ac:dyDescent="0.25">
      <c r="A29" s="118" t="s">
        <v>95</v>
      </c>
      <c r="B29" s="118"/>
      <c r="C29" s="118">
        <f>SUM(C2:C27)</f>
        <v>87</v>
      </c>
      <c r="D29" s="118"/>
      <c r="E29" s="118">
        <f>SUM(E2:E27)</f>
        <v>16</v>
      </c>
      <c r="F29" s="118"/>
      <c r="G29" s="118">
        <f>SUM(G2:G27)</f>
        <v>36</v>
      </c>
      <c r="H29" s="118"/>
      <c r="I29" s="118">
        <f>SUM(I2:I27)</f>
        <v>8</v>
      </c>
      <c r="J29" s="118"/>
      <c r="K29" s="118">
        <f>SUM(K2:K27)</f>
        <v>57</v>
      </c>
      <c r="V29" s="417">
        <f>SUM(T2:T28)/C29</f>
        <v>0.88505747126436785</v>
      </c>
    </row>
  </sheetData>
  <mergeCells count="10">
    <mergeCell ref="R1:T1"/>
    <mergeCell ref="U1:V1"/>
    <mergeCell ref="H1:I1"/>
    <mergeCell ref="P1:Q1"/>
    <mergeCell ref="N1:O1"/>
    <mergeCell ref="B1:C1"/>
    <mergeCell ref="D1:E1"/>
    <mergeCell ref="F1:G1"/>
    <mergeCell ref="J1:K1"/>
    <mergeCell ref="L1:M1"/>
  </mergeCells>
  <pageMargins left="0.7" right="0.7" top="0.78740157499999996" bottom="0.78740157499999996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workbookViewId="0">
      <selection activeCell="S28" sqref="S28"/>
    </sheetView>
  </sheetViews>
  <sheetFormatPr baseColWidth="10" defaultColWidth="11.42578125" defaultRowHeight="15" x14ac:dyDescent="0.25"/>
  <cols>
    <col min="3" max="3" width="18.42578125" customWidth="1"/>
    <col min="6" max="6" width="11.42578125" style="107"/>
    <col min="9" max="9" width="11.42578125" style="107"/>
    <col min="12" max="12" width="11.42578125" style="107"/>
    <col min="15" max="15" width="11.42578125" style="107"/>
  </cols>
  <sheetData>
    <row r="1" spans="1:19" s="107" customFormat="1" x14ac:dyDescent="0.25"/>
    <row r="2" spans="1:19" s="107" customFormat="1" x14ac:dyDescent="0.25">
      <c r="D2" s="396" t="s">
        <v>96</v>
      </c>
      <c r="E2" s="397"/>
      <c r="F2" s="398"/>
      <c r="G2" s="396" t="s">
        <v>97</v>
      </c>
      <c r="H2" s="397"/>
      <c r="I2" s="398"/>
      <c r="J2" s="396" t="s">
        <v>106</v>
      </c>
      <c r="K2" s="397"/>
      <c r="L2" s="397"/>
      <c r="M2" s="396" t="s">
        <v>107</v>
      </c>
      <c r="N2" s="397"/>
      <c r="O2" s="398"/>
      <c r="P2" s="397" t="s">
        <v>99</v>
      </c>
      <c r="Q2" s="397"/>
      <c r="R2" s="398"/>
      <c r="S2" s="301" t="s">
        <v>95</v>
      </c>
    </row>
    <row r="3" spans="1:19" ht="15.75" thickBot="1" x14ac:dyDescent="0.3">
      <c r="A3" s="125"/>
      <c r="B3" s="125"/>
      <c r="C3" s="125"/>
      <c r="D3" s="126" t="s">
        <v>104</v>
      </c>
      <c r="E3" s="125" t="s">
        <v>105</v>
      </c>
      <c r="F3" s="127" t="s">
        <v>102</v>
      </c>
      <c r="G3" s="126" t="s">
        <v>104</v>
      </c>
      <c r="H3" s="125" t="s">
        <v>105</v>
      </c>
      <c r="I3" s="127" t="s">
        <v>102</v>
      </c>
      <c r="J3" s="126" t="s">
        <v>104</v>
      </c>
      <c r="K3" s="125" t="s">
        <v>105</v>
      </c>
      <c r="L3" s="125" t="s">
        <v>102</v>
      </c>
      <c r="M3" s="126" t="s">
        <v>104</v>
      </c>
      <c r="N3" s="125" t="s">
        <v>105</v>
      </c>
      <c r="O3" s="127" t="s">
        <v>102</v>
      </c>
      <c r="P3" s="125" t="s">
        <v>104</v>
      </c>
      <c r="Q3" s="125" t="s">
        <v>105</v>
      </c>
      <c r="R3" s="127" t="s">
        <v>102</v>
      </c>
    </row>
    <row r="4" spans="1:19" x14ac:dyDescent="0.25">
      <c r="A4" s="106">
        <v>41602</v>
      </c>
      <c r="B4" s="370" t="s">
        <v>60</v>
      </c>
      <c r="C4" s="370"/>
      <c r="D4" s="124">
        <f>SUM(Tabelle1!BD4,Tabelle1!AX4,Tabelle1!AR4,Tabelle1!AL4,Tabelle1!AF4,Tabelle1!T4,Tabelle1!N4)</f>
        <v>0</v>
      </c>
      <c r="E4" s="26">
        <f>SUM(Tabelle1!BP4,Tabelle1!CA4,Tabelle1!CL4,Tabelle1!CX4,Tabelle1!DI4,Tabelle1!DU4,Tabelle1!EF4,Tabelle1!ER4,Tabelle1!FD4,Tabelle1!FO4,Tabelle1!FZ4,Tabelle1!GK4,Tabelle1!GV4,Tabelle1!HG4,Tabelle1!HS4,Tabelle1!ID4,Tabelle1!IO4,Tabelle1!IZ4,Tabelle1!JK4,Tabelle1!JV4,Tabelle1!KG4,Tabelle1!KR4,Tabelle1!LC4,Tabelle1!LO4,Tabelle1!LZ4,Tabelle1!ML4)</f>
        <v>3</v>
      </c>
      <c r="F4" s="123">
        <f t="shared" ref="F4:F28" si="0">SUM(D4:E4)</f>
        <v>3</v>
      </c>
      <c r="G4" s="124">
        <f>SUM(Tabelle1!O4,Tabelle1!U4,Tabelle1!AA4,Tabelle1!AG4,Tabelle1!AM4,Tabelle1!AS4,Tabelle1!AY4)</f>
        <v>0</v>
      </c>
      <c r="H4" s="26">
        <f>SUM(Tabelle1!BQ4,Tabelle1!CB4,Tabelle1!CM4,Tabelle1!CY4,Tabelle1!DJ4,Tabelle1!DV4,Tabelle1!EG4,Tabelle1!ES4,Tabelle1!FE4,Tabelle1!FP4,Tabelle1!GA4,Tabelle1!GL4,Tabelle1!GW4,Tabelle1!HH4,Tabelle1!HT4,Tabelle1!IE4,Tabelle1!IP4,Tabelle1!JA4,Tabelle1!JL4,Tabelle1!JW4,Tabelle1!KH4,Tabelle1!KS4,Tabelle1!LD4,Tabelle1!LP4,Tabelle1!MA4,Tabelle1!MM4)</f>
        <v>0</v>
      </c>
      <c r="I4" s="123">
        <f t="shared" ref="I4:I28" si="1">SUM(G4:H4)</f>
        <v>0</v>
      </c>
      <c r="J4" s="206" t="s">
        <v>59</v>
      </c>
      <c r="K4" s="26">
        <f>SUM(Tabelle1!BR4,Tabelle1!CC4,Tabelle1!CN4,Tabelle1!CZ4,Tabelle1!DK4,Tabelle1!DW4,Tabelle1!EH4,Tabelle1!ET4,Tabelle1!FF4,Tabelle1!FQ4,Tabelle1!GB4,Tabelle1!GM4,Tabelle1!GX4,Tabelle1!HI4,Tabelle1!HU4,Tabelle1!IF4,Tabelle1!IQ4,Tabelle1!JB4,Tabelle1!JM4,Tabelle1!JX4,Tabelle1!KI4,Tabelle1!KT4,Tabelle1!LE4,Tabelle1!LQ4,Tabelle1!MB4,Tabelle1!MN4)</f>
        <v>7</v>
      </c>
      <c r="L4" s="26">
        <f t="shared" ref="L4:L28" si="2">SUM(J4:K4)</f>
        <v>7</v>
      </c>
      <c r="M4" s="206" t="s">
        <v>59</v>
      </c>
      <c r="N4" s="26">
        <f>SUM(Tabelle1!CO4,Tabelle1!DL4,Tabelle1!EI4,Tabelle1!EU4,Tabelle1!HJ4,Tabelle1!LF4,Tabelle1!MC4)</f>
        <v>0</v>
      </c>
      <c r="O4" s="123">
        <f t="shared" ref="O4:O28" si="3">SUM(M4:N4)</f>
        <v>0</v>
      </c>
      <c r="P4" s="26">
        <f>SUM(Tabelle1!Q4,Tabelle1!W4,Tabelle1!AC4,Tabelle1!AI4,Tabelle1!AO4,Tabelle1!AU4,Tabelle1!BA4)</f>
        <v>0</v>
      </c>
      <c r="Q4" s="26">
        <f>SUM(Tabelle1!BS4,Tabelle1!CD4,Tabelle1!CP4,Tabelle1!DA4,Tabelle1!DM4,Tabelle1!DX4,Tabelle1!EJ4,Tabelle1!EV4,Tabelle1!FG4,Tabelle1!FR4,Tabelle1!GC4,Tabelle1!GN4,Tabelle1!GY4,Tabelle1!HK4,Tabelle1!HV4,Tabelle1!IG4,Tabelle1!IR4,Tabelle1!JC4,Tabelle1!JN4,Tabelle1!JY4,Tabelle1!KJ4,Tabelle1!KU4,Tabelle1!LG4,Tabelle1!LR4,Tabelle1!MD4,Tabelle1!MO4)</f>
        <v>0</v>
      </c>
      <c r="R4" s="123">
        <f t="shared" ref="R4:R28" si="4">SUM(P4:Q4)</f>
        <v>0</v>
      </c>
      <c r="S4">
        <f t="shared" ref="S4:S28" si="5">SUM(F4,I4,L4,O4,R4)</f>
        <v>10</v>
      </c>
    </row>
    <row r="5" spans="1:19" ht="15" customHeight="1" x14ac:dyDescent="0.25">
      <c r="A5" s="106">
        <v>41602</v>
      </c>
      <c r="B5" s="371" t="s">
        <v>61</v>
      </c>
      <c r="C5" s="371"/>
      <c r="D5" s="124">
        <f>SUM(Tabelle1!N5,Tabelle1!T5,Tabelle1!Z5,Tabelle1!AF5,Tabelle1!AL5,Tabelle1!AR5,Tabelle1!AX5)</f>
        <v>1</v>
      </c>
      <c r="E5" s="307">
        <f>SUM(Tabelle1!BP5,Tabelle1!CA5,Tabelle1!CL5,Tabelle1!CX5,Tabelle1!DI5,Tabelle1!DU5,Tabelle1!EF5,Tabelle1!ER5,Tabelle1!FD5,Tabelle1!FO5,Tabelle1!FZ5,Tabelle1!GK5,Tabelle1!GV5,Tabelle1!HG5,Tabelle1!HS5,Tabelle1!ID5,Tabelle1!IO5,Tabelle1!IZ5,Tabelle1!JK5,Tabelle1!JV5,Tabelle1!KG5,Tabelle1!KR5,Tabelle1!LC5,Tabelle1!LO5,Tabelle1!LZ5,Tabelle1!ML5)</f>
        <v>4</v>
      </c>
      <c r="F5" s="123">
        <f t="shared" si="0"/>
        <v>5</v>
      </c>
      <c r="G5" s="124">
        <f>SUM(Tabelle1!O5,Tabelle1!U5,Tabelle1!AA5,Tabelle1!AG5,Tabelle1!AM5,Tabelle1!AS5,Tabelle1!AY5)</f>
        <v>0</v>
      </c>
      <c r="H5" s="194">
        <f>SUM(Tabelle1!BQ5,Tabelle1!CB5,Tabelle1!CM5,Tabelle1!CY5,Tabelle1!DJ5,Tabelle1!DV5,Tabelle1!EG5,Tabelle1!ES5,Tabelle1!FE5,Tabelle1!FP5,Tabelle1!GA5,Tabelle1!GL5,Tabelle1!GW5,Tabelle1!HH5,Tabelle1!HT5,Tabelle1!IE5,Tabelle1!IP5,Tabelle1!JA5,Tabelle1!JL5,Tabelle1!JW5,Tabelle1!KH5,Tabelle1!KS5,Tabelle1!LD5,Tabelle1!LP5,Tabelle1!MA5,Tabelle1!MM5)</f>
        <v>0</v>
      </c>
      <c r="I5" s="123">
        <f t="shared" si="1"/>
        <v>0</v>
      </c>
      <c r="J5" s="206" t="s">
        <v>59</v>
      </c>
      <c r="K5" s="204">
        <f>SUM(Tabelle1!BR5,Tabelle1!CC5,Tabelle1!CN5,Tabelle1!CZ5,Tabelle1!DK5,Tabelle1!DW5,Tabelle1!EH5,Tabelle1!ET5,Tabelle1!FF5,Tabelle1!FQ5,Tabelle1!GB5,Tabelle1!GM5,Tabelle1!GX5,Tabelle1!HI5,Tabelle1!HU5,Tabelle1!IF5,Tabelle1!IQ5,Tabelle1!JB5,Tabelle1!JM5,Tabelle1!JX5,Tabelle1!KI5,Tabelle1!KT5,Tabelle1!LE5,Tabelle1!LQ5,Tabelle1!MB5,Tabelle1!MN5)</f>
        <v>1</v>
      </c>
      <c r="L5" s="204">
        <f t="shared" si="2"/>
        <v>1</v>
      </c>
      <c r="M5" s="206" t="s">
        <v>59</v>
      </c>
      <c r="N5" s="204">
        <f>SUM(Tabelle1!CO5,Tabelle1!DL5,Tabelle1!EI5,Tabelle1!EU5,Tabelle1!HJ5,Tabelle1!LF5,Tabelle1!MC5)</f>
        <v>0</v>
      </c>
      <c r="O5" s="123">
        <f t="shared" si="3"/>
        <v>0</v>
      </c>
      <c r="P5" s="204">
        <f>SUM(Tabelle1!Q5,Tabelle1!W5,Tabelle1!AC5,Tabelle1!AI5,Tabelle1!AO5,Tabelle1!AU5,Tabelle1!BA5)</f>
        <v>0</v>
      </c>
      <c r="Q5" s="204">
        <f>SUM(Tabelle1!BS5,Tabelle1!CD5,Tabelle1!CP5,Tabelle1!DA5,Tabelle1!DM5,Tabelle1!DX5,Tabelle1!EJ5,Tabelle1!EV5,Tabelle1!FG5,Tabelle1!FR5,Tabelle1!GC5,Tabelle1!GN5,Tabelle1!GY5,Tabelle1!HK5,Tabelle1!HV5,Tabelle1!IG5,Tabelle1!IR5,Tabelle1!JC5,Tabelle1!JN5,Tabelle1!JY5,Tabelle1!KJ5,Tabelle1!KU5,Tabelle1!LG5,Tabelle1!LR5,Tabelle1!MD5,Tabelle1!MO5)</f>
        <v>0</v>
      </c>
      <c r="R5" s="123">
        <f t="shared" si="4"/>
        <v>0</v>
      </c>
      <c r="S5" s="300">
        <f t="shared" si="5"/>
        <v>6</v>
      </c>
    </row>
    <row r="6" spans="1:19" ht="15" customHeight="1" x14ac:dyDescent="0.25">
      <c r="A6" s="106">
        <v>41602</v>
      </c>
      <c r="B6" s="371" t="s">
        <v>62</v>
      </c>
      <c r="C6" s="371"/>
      <c r="D6" s="309">
        <f>SUM(Tabelle1!A1,Tabelle1!N6,Tabelle1!T6,Tabelle1!Z6,Tabelle1!AF6,Tabelle1!AL6,Tabelle1!AR6,Tabelle1!AX6)</f>
        <v>5</v>
      </c>
      <c r="E6" s="307">
        <f>SUM(Tabelle1!BP6,Tabelle1!CA6,Tabelle1!CL6,Tabelle1!CX6,Tabelle1!DI6,Tabelle1!DU6,Tabelle1!EF6,Tabelle1!ER6,Tabelle1!FD6,Tabelle1!FO6,Tabelle1!FZ6,Tabelle1!GK6,Tabelle1!GV6,Tabelle1!HG6,Tabelle1!HS6,Tabelle1!ID6,Tabelle1!IO6,Tabelle1!IZ6,Tabelle1!JK6,Tabelle1!JV6,Tabelle1!KG6,Tabelle1!KR6,Tabelle1!LC6,Tabelle1!LO6,Tabelle1!LZ6,Tabelle1!ML6)</f>
        <v>7</v>
      </c>
      <c r="F6" s="123">
        <f t="shared" si="0"/>
        <v>12</v>
      </c>
      <c r="G6" s="124">
        <f>SUM(Tabelle1!O6,Tabelle1!U6,Tabelle1!AA6,Tabelle1!AG6,Tabelle1!AM6,Tabelle1!AS6,Tabelle1!AY6)</f>
        <v>0</v>
      </c>
      <c r="H6" s="194">
        <f>SUM(Tabelle1!BQ6,Tabelle1!CB6,Tabelle1!CM6,Tabelle1!CY6,Tabelle1!DJ6,Tabelle1!DV6,Tabelle1!EG6,Tabelle1!ES6,Tabelle1!FE6,Tabelle1!FP6,Tabelle1!GA6,Tabelle1!GL6,Tabelle1!GW6,Tabelle1!HH6,Tabelle1!HT6,Tabelle1!IE6,Tabelle1!IP6,Tabelle1!JA6,Tabelle1!JL6,Tabelle1!JW6,Tabelle1!KH6,Tabelle1!KS6,Tabelle1!LD6,Tabelle1!LP6,Tabelle1!MA6,Tabelle1!MM6)</f>
        <v>1</v>
      </c>
      <c r="I6" s="123">
        <f t="shared" si="1"/>
        <v>1</v>
      </c>
      <c r="J6" s="206" t="s">
        <v>59</v>
      </c>
      <c r="K6" s="204">
        <f>SUM(Tabelle1!BR6,Tabelle1!CC6,Tabelle1!CN6,Tabelle1!CZ6,Tabelle1!DK6,Tabelle1!DW6,Tabelle1!EH6,Tabelle1!ET6,Tabelle1!FF6,Tabelle1!FQ6,Tabelle1!GB6,Tabelle1!GM6,Tabelle1!GX6,Tabelle1!HI6,Tabelle1!HU6,Tabelle1!IF6,Tabelle1!IQ6,Tabelle1!JB6,Tabelle1!JM6,Tabelle1!JX6,Tabelle1!KI6,Tabelle1!KT6,Tabelle1!LE6,Tabelle1!LQ6,Tabelle1!MB6,Tabelle1!MN6)</f>
        <v>0</v>
      </c>
      <c r="L6" s="204">
        <f t="shared" si="2"/>
        <v>0</v>
      </c>
      <c r="M6" s="206" t="s">
        <v>59</v>
      </c>
      <c r="N6" s="204">
        <f>SUM(Tabelle1!CO6,Tabelle1!DL6,Tabelle1!EI6,Tabelle1!EU6,Tabelle1!HJ6,Tabelle1!LF6,Tabelle1!MC6)</f>
        <v>0</v>
      </c>
      <c r="O6" s="123">
        <f t="shared" si="3"/>
        <v>0</v>
      </c>
      <c r="P6" s="204">
        <f>SUM(Tabelle1!Q6,Tabelle1!W6,Tabelle1!AC6,Tabelle1!AI6,Tabelle1!AO6,Tabelle1!AU6,Tabelle1!BA6)</f>
        <v>0</v>
      </c>
      <c r="Q6" s="204">
        <f>SUM(Tabelle1!BS6,Tabelle1!CD6,Tabelle1!CP6,Tabelle1!DA6,Tabelle1!DM6,Tabelle1!DX6,Tabelle1!EJ6,Tabelle1!EV6,Tabelle1!FG6,Tabelle1!FR6,Tabelle1!GC6,Tabelle1!GN6,Tabelle1!GY6,Tabelle1!HK6,Tabelle1!HV6,Tabelle1!IG6,Tabelle1!IR6,Tabelle1!JC6,Tabelle1!JN6,Tabelle1!JY6,Tabelle1!KJ6,Tabelle1!KU6,Tabelle1!LG6,Tabelle1!LR6,Tabelle1!MD6,Tabelle1!MO6)</f>
        <v>1</v>
      </c>
      <c r="R6" s="123">
        <f t="shared" si="4"/>
        <v>1</v>
      </c>
      <c r="S6" s="300">
        <f t="shared" si="5"/>
        <v>14</v>
      </c>
    </row>
    <row r="7" spans="1:19" ht="15" customHeight="1" x14ac:dyDescent="0.25">
      <c r="A7" s="106">
        <v>41679</v>
      </c>
      <c r="B7" s="371" t="s">
        <v>63</v>
      </c>
      <c r="C7" s="371"/>
      <c r="D7" s="124">
        <f>SUM(Tabelle1!N7,Tabelle1!T7,Tabelle1!Z7,Tabelle1!AF7,Tabelle1!AL7,Tabelle1!AR7,Tabelle1!AX7)</f>
        <v>3</v>
      </c>
      <c r="E7" s="307">
        <f>SUM(Tabelle1!BP7,Tabelle1!CA7,Tabelle1!CL7,Tabelle1!CX7,Tabelle1!DI7,Tabelle1!DU7,Tabelle1!EF7,Tabelle1!ER7,Tabelle1!FD7,Tabelle1!FO7,Tabelle1!FZ7,Tabelle1!GK7,Tabelle1!GV7,Tabelle1!HG7,Tabelle1!HS7,Tabelle1!ID7,Tabelle1!IO7,Tabelle1!IZ7,Tabelle1!JK7,Tabelle1!JV7,Tabelle1!KG7,Tabelle1!KR7,Tabelle1!LC7,Tabelle1!LO7,Tabelle1!LZ7,Tabelle1!ML7)</f>
        <v>7</v>
      </c>
      <c r="F7" s="123">
        <f t="shared" si="0"/>
        <v>10</v>
      </c>
      <c r="G7" s="124">
        <f>SUM(Tabelle1!O7,Tabelle1!U7,Tabelle1!AA7,Tabelle1!AG7,Tabelle1!AM7,Tabelle1!AS7,Tabelle1!AY7)</f>
        <v>0</v>
      </c>
      <c r="H7" s="194">
        <f>SUM(Tabelle1!BQ7,Tabelle1!CB7,Tabelle1!CM7,Tabelle1!CY7,Tabelle1!DJ7,Tabelle1!DV7,Tabelle1!EG7,Tabelle1!ES7,Tabelle1!FE7,Tabelle1!FP7,Tabelle1!GA7,Tabelle1!GL7,Tabelle1!GW7,Tabelle1!HH7,Tabelle1!HT7,Tabelle1!IE7,Tabelle1!IP7,Tabelle1!JA7,Tabelle1!JL7,Tabelle1!JW7,Tabelle1!KH7,Tabelle1!KS7,Tabelle1!LD7,Tabelle1!LP7,Tabelle1!MA7,Tabelle1!MM7)</f>
        <v>3</v>
      </c>
      <c r="I7" s="123">
        <f t="shared" si="1"/>
        <v>3</v>
      </c>
      <c r="J7" s="206" t="s">
        <v>59</v>
      </c>
      <c r="K7" s="204">
        <f>SUM(Tabelle1!BR7,Tabelle1!CC7,Tabelle1!CN7,Tabelle1!CZ7,Tabelle1!DK7,Tabelle1!DW7,Tabelle1!EH7,Tabelle1!ET7,Tabelle1!FF7,Tabelle1!FQ7,Tabelle1!GB7,Tabelle1!GM7,Tabelle1!GX7,Tabelle1!HI7,Tabelle1!HU7,Tabelle1!IF7,Tabelle1!IQ7,Tabelle1!JB7,Tabelle1!JM7,Tabelle1!JX7,Tabelle1!KI7,Tabelle1!KT7,Tabelle1!LE7,Tabelle1!LQ7,Tabelle1!MB7,Tabelle1!MN7)</f>
        <v>0</v>
      </c>
      <c r="L7" s="204">
        <f t="shared" si="2"/>
        <v>0</v>
      </c>
      <c r="M7" s="206" t="s">
        <v>59</v>
      </c>
      <c r="N7" s="204">
        <f>SUM(Tabelle1!CO7,Tabelle1!DL7,Tabelle1!EI7,Tabelle1!EU7,Tabelle1!HJ7,Tabelle1!LF7,Tabelle1!MC7)</f>
        <v>0</v>
      </c>
      <c r="O7" s="123">
        <f t="shared" si="3"/>
        <v>0</v>
      </c>
      <c r="P7" s="204">
        <f>SUM(Tabelle1!Q7,Tabelle1!W7,Tabelle1!AC7,Tabelle1!AI7,Tabelle1!AO7,Tabelle1!AU7,Tabelle1!BA7)</f>
        <v>0</v>
      </c>
      <c r="Q7" s="204">
        <f>SUM(Tabelle1!BS7,Tabelle1!CD7,Tabelle1!CP7,Tabelle1!DA7,Tabelle1!DM7,Tabelle1!DX7,Tabelle1!EJ7,Tabelle1!EV7,Tabelle1!FG7,Tabelle1!FR7,Tabelle1!GC7,Tabelle1!GN7,Tabelle1!GY7,Tabelle1!HK7,Tabelle1!HV7,Tabelle1!IG7,Tabelle1!IR7,Tabelle1!JC7,Tabelle1!JN7,Tabelle1!JY7,Tabelle1!KJ7,Tabelle1!KU7,Tabelle1!LG7,Tabelle1!LR7,Tabelle1!MD7,Tabelle1!MO7)</f>
        <v>0</v>
      </c>
      <c r="R7" s="123">
        <f t="shared" si="4"/>
        <v>0</v>
      </c>
      <c r="S7" s="300">
        <f t="shared" si="5"/>
        <v>13</v>
      </c>
    </row>
    <row r="8" spans="1:19" x14ac:dyDescent="0.25">
      <c r="A8" s="106">
        <v>41679</v>
      </c>
      <c r="B8" s="371" t="s">
        <v>64</v>
      </c>
      <c r="C8" s="371"/>
      <c r="D8" s="124">
        <f>SUM(Tabelle1!N8,Tabelle1!T8,Tabelle1!Z8,Tabelle1!AF8,Tabelle1!AL8,Tabelle1!AR8,Tabelle1!AX8)</f>
        <v>0</v>
      </c>
      <c r="E8" s="307">
        <f>SUM(Tabelle1!BP8,Tabelle1!CA8,Tabelle1!CL8,Tabelle1!CX8,Tabelle1!DI8,Tabelle1!DU8,Tabelle1!EF8,Tabelle1!ER8,Tabelle1!FD8,Tabelle1!FO8,Tabelle1!FZ8,Tabelle1!GK8,Tabelle1!GV8,Tabelle1!HG8,Tabelle1!HS8,Tabelle1!ID8,Tabelle1!IO8,Tabelle1!IZ8,Tabelle1!JK8,Tabelle1!JV8,Tabelle1!KG8,Tabelle1!KR8,Tabelle1!LC8,Tabelle1!LO8,Tabelle1!LZ8,Tabelle1!ML8)</f>
        <v>1</v>
      </c>
      <c r="F8" s="123">
        <f t="shared" si="0"/>
        <v>1</v>
      </c>
      <c r="G8" s="124">
        <f>SUM(Tabelle1!O8,Tabelle1!U8,Tabelle1!AA8,Tabelle1!AG8,Tabelle1!AM8,Tabelle1!AS8,Tabelle1!AY8)</f>
        <v>0</v>
      </c>
      <c r="H8" s="194">
        <f>SUM(Tabelle1!BQ8,Tabelle1!CB8,Tabelle1!CM8,Tabelle1!CY8,Tabelle1!DJ8,Tabelle1!DV8,Tabelle1!EG8,Tabelle1!ES8,Tabelle1!FE8,Tabelle1!FP8,Tabelle1!GA8,Tabelle1!GL8,Tabelle1!GW8,Tabelle1!HH8,Tabelle1!HT8,Tabelle1!IE8,Tabelle1!IP8,Tabelle1!JA8,Tabelle1!JL8,Tabelle1!JW8,Tabelle1!KH8,Tabelle1!KS8,Tabelle1!LD8,Tabelle1!LP8,Tabelle1!MA8,Tabelle1!MM8)</f>
        <v>0</v>
      </c>
      <c r="I8" s="123">
        <f t="shared" si="1"/>
        <v>0</v>
      </c>
      <c r="J8" s="206" t="s">
        <v>59</v>
      </c>
      <c r="K8" s="204">
        <f>SUM(Tabelle1!BR8,Tabelle1!CC8,Tabelle1!CN8,Tabelle1!CZ8,Tabelle1!DK8,Tabelle1!DW8,Tabelle1!EH8,Tabelle1!ET8,Tabelle1!FF8,Tabelle1!FQ8,Tabelle1!GB8,Tabelle1!GM8,Tabelle1!GX8,Tabelle1!HI8,Tabelle1!HU8,Tabelle1!IF8,Tabelle1!IQ8,Tabelle1!JB8,Tabelle1!JM8,Tabelle1!JX8,Tabelle1!KI8,Tabelle1!KT8,Tabelle1!LE8,Tabelle1!LQ8,Tabelle1!MB8,Tabelle1!MN8)</f>
        <v>0</v>
      </c>
      <c r="L8" s="204">
        <f t="shared" si="2"/>
        <v>0</v>
      </c>
      <c r="M8" s="206" t="s">
        <v>59</v>
      </c>
      <c r="N8" s="204">
        <f>SUM(Tabelle1!CO8,Tabelle1!DL8,Tabelle1!EI8,Tabelle1!EU8,Tabelle1!HJ8,Tabelle1!LF8,Tabelle1!MC8)</f>
        <v>0</v>
      </c>
      <c r="O8" s="123">
        <f t="shared" si="3"/>
        <v>0</v>
      </c>
      <c r="P8" s="204">
        <f>SUM(Tabelle1!Q8,Tabelle1!W8,Tabelle1!AC8,Tabelle1!AI8,Tabelle1!AO8,Tabelle1!AU8,Tabelle1!BA8)</f>
        <v>0</v>
      </c>
      <c r="Q8" s="204">
        <f>SUM(Tabelle1!BS8,Tabelle1!CD8,Tabelle1!CP8,Tabelle1!DA8,Tabelle1!DM8,Tabelle1!DX8,Tabelle1!EJ8,Tabelle1!EV8,Tabelle1!FG8,Tabelle1!FR8,Tabelle1!GC8,Tabelle1!GN8,Tabelle1!GY8,Tabelle1!HK8,Tabelle1!HV8,Tabelle1!IG8,Tabelle1!IR8,Tabelle1!JC8,Tabelle1!JN8,Tabelle1!JY8,Tabelle1!KJ8,Tabelle1!KU8,Tabelle1!LG8,Tabelle1!LR8,Tabelle1!MD8,Tabelle1!MO8)</f>
        <v>0</v>
      </c>
      <c r="R8" s="123">
        <f t="shared" si="4"/>
        <v>0</v>
      </c>
      <c r="S8" s="300">
        <f t="shared" si="5"/>
        <v>1</v>
      </c>
    </row>
    <row r="9" spans="1:19" x14ac:dyDescent="0.25">
      <c r="A9" s="106">
        <v>41679</v>
      </c>
      <c r="B9" s="371" t="s">
        <v>65</v>
      </c>
      <c r="C9" s="371"/>
      <c r="D9" s="124">
        <f>SUM(Tabelle1!N9,Tabelle1!T9,Tabelle1!Z9,Tabelle1!AF9,Tabelle1!AL9,Tabelle1!AR9,Tabelle1!AX9)</f>
        <v>4</v>
      </c>
      <c r="E9" s="307">
        <f>SUM(Tabelle1!BP9,Tabelle1!CA9,Tabelle1!CL9,Tabelle1!CX9,Tabelle1!DI9,Tabelle1!DU9,Tabelle1!EF9,Tabelle1!ER9,Tabelle1!FD9,Tabelle1!FO9,Tabelle1!FZ9,Tabelle1!GK9,Tabelle1!GV9,Tabelle1!HG9,Tabelle1!HS9,Tabelle1!ID9,Tabelle1!IO9,Tabelle1!IZ9,Tabelle1!JK9,Tabelle1!JV9,Tabelle1!KG9,Tabelle1!KR9,Tabelle1!LC9,Tabelle1!LO9,Tabelle1!LZ9,Tabelle1!ML9)</f>
        <v>6</v>
      </c>
      <c r="F9" s="123">
        <f t="shared" si="0"/>
        <v>10</v>
      </c>
      <c r="G9" s="124">
        <f>SUM(Tabelle1!O9,Tabelle1!U9,Tabelle1!AA9,Tabelle1!AG9,Tabelle1!AM9,Tabelle1!AS9,Tabelle1!AY9)</f>
        <v>0</v>
      </c>
      <c r="H9" s="194">
        <f>SUM(Tabelle1!BQ9,Tabelle1!CB9,Tabelle1!CM9,Tabelle1!CY9,Tabelle1!DJ9,Tabelle1!DV9,Tabelle1!EG9,Tabelle1!ES9,Tabelle1!FE9,Tabelle1!FP9,Tabelle1!GA9,Tabelle1!GL9,Tabelle1!GW9,Tabelle1!HH9,Tabelle1!HT9,Tabelle1!IE9,Tabelle1!IP9,Tabelle1!JA9,Tabelle1!JL9,Tabelle1!JW9,Tabelle1!KH9,Tabelle1!KS9,Tabelle1!LD9,Tabelle1!LP9,Tabelle1!MA9,Tabelle1!MM9)</f>
        <v>0</v>
      </c>
      <c r="I9" s="123">
        <f t="shared" si="1"/>
        <v>0</v>
      </c>
      <c r="J9" s="206" t="s">
        <v>59</v>
      </c>
      <c r="K9" s="204">
        <f>SUM(Tabelle1!BR9,Tabelle1!CC9,Tabelle1!CN9,Tabelle1!CZ9,Tabelle1!DK9,Tabelle1!DW9,Tabelle1!EH9,Tabelle1!ET9,Tabelle1!FF9,Tabelle1!FQ9,Tabelle1!GB9,Tabelle1!GM9,Tabelle1!GX9,Tabelle1!HI9,Tabelle1!HU9,Tabelle1!IF9,Tabelle1!IQ9,Tabelle1!JB9,Tabelle1!JM9,Tabelle1!JX9,Tabelle1!KI9,Tabelle1!KT9,Tabelle1!LE9,Tabelle1!LQ9,Tabelle1!MB9,Tabelle1!MN9)</f>
        <v>0</v>
      </c>
      <c r="L9" s="204">
        <f t="shared" si="2"/>
        <v>0</v>
      </c>
      <c r="M9" s="206" t="s">
        <v>59</v>
      </c>
      <c r="N9" s="204">
        <f>SUM(Tabelle1!CO9,Tabelle1!DL9,Tabelle1!EI9,Tabelle1!EU9,Tabelle1!HJ9,Tabelle1!LF9,Tabelle1!MC9)</f>
        <v>0</v>
      </c>
      <c r="O9" s="123">
        <f t="shared" si="3"/>
        <v>0</v>
      </c>
      <c r="P9" s="204">
        <f>SUM(Tabelle1!Q9,Tabelle1!W9,Tabelle1!AC9,Tabelle1!AI9,Tabelle1!AO9,Tabelle1!AU9,Tabelle1!BA9)</f>
        <v>0</v>
      </c>
      <c r="Q9" s="204">
        <f>SUM(Tabelle1!BS9,Tabelle1!CD9,Tabelle1!CP9,Tabelle1!DA9,Tabelle1!DM9,Tabelle1!DX9,Tabelle1!EJ9,Tabelle1!EV9,Tabelle1!FG9,Tabelle1!FR9,Tabelle1!GC9,Tabelle1!GN9,Tabelle1!GY9,Tabelle1!HK9,Tabelle1!HV9,Tabelle1!IG9,Tabelle1!IR9,Tabelle1!JC9,Tabelle1!JN9,Tabelle1!JY9,Tabelle1!KJ9,Tabelle1!KU9,Tabelle1!LG9,Tabelle1!LR9,Tabelle1!MD9,Tabelle1!MO9)</f>
        <v>0</v>
      </c>
      <c r="R9" s="123">
        <f t="shared" si="4"/>
        <v>0</v>
      </c>
      <c r="S9" s="300">
        <f t="shared" si="5"/>
        <v>10</v>
      </c>
    </row>
    <row r="10" spans="1:19" ht="15" customHeight="1" x14ac:dyDescent="0.25">
      <c r="A10" s="106">
        <v>41777</v>
      </c>
      <c r="B10" s="371" t="s">
        <v>66</v>
      </c>
      <c r="C10" s="371"/>
      <c r="D10" s="124">
        <f>SUM(Tabelle1!N10,Tabelle1!T10,Tabelle1!Z10,Tabelle1!AF10,Tabelle1!AL10,Tabelle1!AR10,Tabelle1!AX10)</f>
        <v>0</v>
      </c>
      <c r="E10" s="307">
        <f>SUM(Tabelle1!BP10,Tabelle1!CA10,Tabelle1!CL10,Tabelle1!CX10,Tabelle1!DI10,Tabelle1!DU10,Tabelle1!EF10,Tabelle1!ER10,Tabelle1!FD10,Tabelle1!FO10,Tabelle1!FZ10,Tabelle1!GK10,Tabelle1!GV10,Tabelle1!HG10,Tabelle1!HS10,Tabelle1!ID10,Tabelle1!IO10,Tabelle1!IZ10,Tabelle1!JK10,Tabelle1!JV10,Tabelle1!KG10,Tabelle1!KR10,Tabelle1!LC10,Tabelle1!LO10,Tabelle1!LZ10,Tabelle1!ML10)</f>
        <v>1</v>
      </c>
      <c r="F10" s="123">
        <f t="shared" si="0"/>
        <v>1</v>
      </c>
      <c r="G10" s="124">
        <f>SUM(Tabelle1!O10,Tabelle1!U10,Tabelle1!AA10,Tabelle1!AG10,Tabelle1!AM10,Tabelle1!AS10,Tabelle1!AY10)</f>
        <v>0</v>
      </c>
      <c r="H10" s="194">
        <f>SUM(Tabelle1!BQ10,Tabelle1!CB10,Tabelle1!CM10,Tabelle1!CY10,Tabelle1!DJ10,Tabelle1!DV10,Tabelle1!EG10,Tabelle1!ES10,Tabelle1!FE10,Tabelle1!FP10,Tabelle1!GA10,Tabelle1!GL10,Tabelle1!GW10,Tabelle1!HH10,Tabelle1!HT10,Tabelle1!IE10,Tabelle1!IP10,Tabelle1!JA10,Tabelle1!JL10,Tabelle1!JW10,Tabelle1!KH10,Tabelle1!KS10,Tabelle1!LD10,Tabelle1!LP10,Tabelle1!MA10,Tabelle1!MM10)</f>
        <v>0</v>
      </c>
      <c r="I10" s="123">
        <f t="shared" si="1"/>
        <v>0</v>
      </c>
      <c r="J10" s="206" t="s">
        <v>59</v>
      </c>
      <c r="K10" s="204">
        <f>SUM(Tabelle1!BR10,Tabelle1!CC10,Tabelle1!CN10,Tabelle1!CZ10,Tabelle1!DK10,Tabelle1!DW10,Tabelle1!EH10,Tabelle1!ET10,Tabelle1!FF10,Tabelle1!FQ10,Tabelle1!GB10,Tabelle1!GM10,Tabelle1!GX10,Tabelle1!HI10,Tabelle1!HU10,Tabelle1!IF10,Tabelle1!IQ10,Tabelle1!JB10,Tabelle1!JM10,Tabelle1!JX10,Tabelle1!KI10,Tabelle1!KT10,Tabelle1!LE10,Tabelle1!LQ10,Tabelle1!MB10,Tabelle1!MN10)</f>
        <v>0</v>
      </c>
      <c r="L10" s="204">
        <f t="shared" si="2"/>
        <v>0</v>
      </c>
      <c r="M10" s="206" t="s">
        <v>59</v>
      </c>
      <c r="N10" s="204">
        <f>SUM(Tabelle1!CO10,Tabelle1!DL10,Tabelle1!EI10,Tabelle1!EU10,Tabelle1!HJ10,Tabelle1!LF10,Tabelle1!MC10)</f>
        <v>0</v>
      </c>
      <c r="O10" s="123">
        <f t="shared" si="3"/>
        <v>0</v>
      </c>
      <c r="P10" s="204">
        <f>SUM(Tabelle1!Q10,Tabelle1!W10,Tabelle1!AC10,Tabelle1!AI10,Tabelle1!AO10,Tabelle1!AU10,Tabelle1!BA10)</f>
        <v>0</v>
      </c>
      <c r="Q10" s="204">
        <f>SUM(Tabelle1!BS10,Tabelle1!CD10,Tabelle1!CP10,Tabelle1!DA10,Tabelle1!DM10,Tabelle1!DX10,Tabelle1!EJ10,Tabelle1!EV10,Tabelle1!FG10,Tabelle1!FR10,Tabelle1!GC10,Tabelle1!GN10,Tabelle1!GY10,Tabelle1!HK10,Tabelle1!HV10,Tabelle1!IG10,Tabelle1!IR10,Tabelle1!JC10,Tabelle1!JN10,Tabelle1!JY10,Tabelle1!KJ10,Tabelle1!KU10,Tabelle1!LG10,Tabelle1!LR10,Tabelle1!MD10,Tabelle1!MO10)</f>
        <v>1</v>
      </c>
      <c r="R10" s="123">
        <f t="shared" si="4"/>
        <v>1</v>
      </c>
      <c r="S10" s="300">
        <f t="shared" si="5"/>
        <v>2</v>
      </c>
    </row>
    <row r="11" spans="1:19" x14ac:dyDescent="0.25">
      <c r="A11" s="106">
        <v>41777</v>
      </c>
      <c r="B11" s="371" t="s">
        <v>85</v>
      </c>
      <c r="C11" s="371"/>
      <c r="D11" s="124">
        <f>SUM(Tabelle1!N11,Tabelle1!T11,Tabelle1!Z11,Tabelle1!AF11,Tabelle1!AL11,Tabelle1!AR11,Tabelle1!AX11)</f>
        <v>0</v>
      </c>
      <c r="E11" s="307">
        <f>SUM(Tabelle1!BP11,Tabelle1!CA11,Tabelle1!CL11,Tabelle1!CX11,Tabelle1!DI11,Tabelle1!DU11,Tabelle1!EF11,Tabelle1!ER11,Tabelle1!FD11,Tabelle1!FO11,Tabelle1!FZ11,Tabelle1!GK11,Tabelle1!GV11,Tabelle1!HG11,Tabelle1!HS11,Tabelle1!ID11,Tabelle1!IO11,Tabelle1!IZ11,Tabelle1!JK11,Tabelle1!JV11,Tabelle1!KG11,Tabelle1!KR11,Tabelle1!LC11,Tabelle1!LO11,Tabelle1!LZ11,Tabelle1!ML11)</f>
        <v>0</v>
      </c>
      <c r="F11" s="123">
        <f t="shared" si="0"/>
        <v>0</v>
      </c>
      <c r="G11" s="124">
        <f>SUM(Tabelle1!O11,Tabelle1!U11,Tabelle1!AA11,Tabelle1!AG11,Tabelle1!AM11,Tabelle1!AS11,Tabelle1!AY11)</f>
        <v>0</v>
      </c>
      <c r="H11" s="194">
        <f>SUM(Tabelle1!BQ11,Tabelle1!CB11,Tabelle1!CM11,Tabelle1!CY11,Tabelle1!DJ11,Tabelle1!DV11,Tabelle1!EG11,Tabelle1!ES11,Tabelle1!FE11,Tabelle1!FP11,Tabelle1!GA11,Tabelle1!GL11,Tabelle1!GW11,Tabelle1!HH11,Tabelle1!HT11,Tabelle1!IE11,Tabelle1!IP11,Tabelle1!JA11,Tabelle1!JL11,Tabelle1!JW11,Tabelle1!KH11,Tabelle1!KS11,Tabelle1!LD11,Tabelle1!LP11,Tabelle1!MA11,Tabelle1!MM11)</f>
        <v>0</v>
      </c>
      <c r="I11" s="123">
        <f t="shared" si="1"/>
        <v>0</v>
      </c>
      <c r="J11" s="206" t="s">
        <v>59</v>
      </c>
      <c r="K11" s="204">
        <f>SUM(Tabelle1!BR11,Tabelle1!CC11,Tabelle1!CN11,Tabelle1!CZ11,Tabelle1!DK11,Tabelle1!DW11,Tabelle1!EH11,Tabelle1!ET11,Tabelle1!FF11,Tabelle1!FQ11,Tabelle1!GB11,Tabelle1!GM11,Tabelle1!GX11,Tabelle1!HI11,Tabelle1!HU11,Tabelle1!IF11,Tabelle1!IQ11,Tabelle1!JB11,Tabelle1!JM11,Tabelle1!JX11,Tabelle1!KI11,Tabelle1!KT11,Tabelle1!LE11,Tabelle1!LQ11,Tabelle1!MB11,Tabelle1!MN11)</f>
        <v>0</v>
      </c>
      <c r="L11" s="204">
        <f t="shared" si="2"/>
        <v>0</v>
      </c>
      <c r="M11" s="206" t="s">
        <v>59</v>
      </c>
      <c r="N11" s="204">
        <f>SUM(Tabelle1!CO11,Tabelle1!DL11,Tabelle1!EI11,Tabelle1!EU11,Tabelle1!HJ11,Tabelle1!LF11,Tabelle1!MC11)</f>
        <v>0</v>
      </c>
      <c r="O11" s="123">
        <f t="shared" si="3"/>
        <v>0</v>
      </c>
      <c r="P11" s="204">
        <f>SUM(Tabelle1!Q11,Tabelle1!W11,Tabelle1!AC11,Tabelle1!AI11,Tabelle1!AO11,Tabelle1!AU11,Tabelle1!BA11)</f>
        <v>0</v>
      </c>
      <c r="Q11" s="204">
        <f>SUM(Tabelle1!BS11,Tabelle1!CD11,Tabelle1!CP11,Tabelle1!DA11,Tabelle1!DM11,Tabelle1!DX11,Tabelle1!EJ11,Tabelle1!EV11,Tabelle1!FG11,Tabelle1!FR11,Tabelle1!GC11,Tabelle1!GN11,Tabelle1!GY11,Tabelle1!HK11,Tabelle1!HV11,Tabelle1!IG11,Tabelle1!IR11,Tabelle1!JC11,Tabelle1!JN11,Tabelle1!JY11,Tabelle1!KJ11,Tabelle1!KU11,Tabelle1!LG11,Tabelle1!LR11,Tabelle1!MD11,Tabelle1!MO11)</f>
        <v>0</v>
      </c>
      <c r="R11" s="123">
        <f t="shared" si="4"/>
        <v>0</v>
      </c>
      <c r="S11" s="300">
        <f t="shared" si="5"/>
        <v>0</v>
      </c>
    </row>
    <row r="12" spans="1:19" ht="15" customHeight="1" x14ac:dyDescent="0.25">
      <c r="A12" s="106">
        <v>41777</v>
      </c>
      <c r="B12" s="371" t="s">
        <v>67</v>
      </c>
      <c r="C12" s="371"/>
      <c r="D12" s="124">
        <f>SUM(Tabelle1!N12,Tabelle1!T12,Tabelle1!Z12,Tabelle1!AF12,Tabelle1!AL12,Tabelle1!AR12,Tabelle1!AX12)</f>
        <v>0</v>
      </c>
      <c r="E12" s="307">
        <f>SUM(Tabelle1!BP12,Tabelle1!CA12,Tabelle1!CL12,Tabelle1!CX12,Tabelle1!DI12,Tabelle1!DU12,Tabelle1!EF12,Tabelle1!ER12,Tabelle1!FD12,Tabelle1!FO12,Tabelle1!FZ12,Tabelle1!GK12,Tabelle1!GV12,Tabelle1!HG12,Tabelle1!HS12,Tabelle1!ID12,Tabelle1!IO12,Tabelle1!IZ12,Tabelle1!JK12,Tabelle1!JV12,Tabelle1!KG12,Tabelle1!KR12,Tabelle1!LC12,Tabelle1!LO12,Tabelle1!LZ12,Tabelle1!ML12)</f>
        <v>1</v>
      </c>
      <c r="F12" s="123">
        <f t="shared" si="0"/>
        <v>1</v>
      </c>
      <c r="G12" s="124">
        <f>SUM(Tabelle1!O12,Tabelle1!U12,Tabelle1!AA12,Tabelle1!AG12,Tabelle1!AM12,Tabelle1!AS12,Tabelle1!AY12)</f>
        <v>0</v>
      </c>
      <c r="H12" s="194">
        <f>SUM(Tabelle1!BQ12,Tabelle1!CB12,Tabelle1!CM12,Tabelle1!CY12,Tabelle1!DJ12,Tabelle1!DV12,Tabelle1!EG12,Tabelle1!ES12,Tabelle1!FE12,Tabelle1!FP12,Tabelle1!GA12,Tabelle1!GL12,Tabelle1!GW12,Tabelle1!HH12,Tabelle1!HT12,Tabelle1!IE12,Tabelle1!IP12,Tabelle1!JA12,Tabelle1!JL12,Tabelle1!JW12,Tabelle1!KH12,Tabelle1!KS12,Tabelle1!LD12,Tabelle1!LP12,Tabelle1!MA12,Tabelle1!MM12)</f>
        <v>0</v>
      </c>
      <c r="I12" s="123">
        <f t="shared" si="1"/>
        <v>0</v>
      </c>
      <c r="J12" s="206" t="s">
        <v>59</v>
      </c>
      <c r="K12" s="204">
        <f>SUM(Tabelle1!BR12,Tabelle1!CC12,Tabelle1!CN12,Tabelle1!CZ12,Tabelle1!DK12,Tabelle1!DW12,Tabelle1!EH12,Tabelle1!ET12,Tabelle1!FF12,Tabelle1!FQ12,Tabelle1!GB12,Tabelle1!GM12,Tabelle1!GX12,Tabelle1!HI12,Tabelle1!HU12,Tabelle1!IF12,Tabelle1!IQ12,Tabelle1!JB12,Tabelle1!JM12,Tabelle1!JX12,Tabelle1!KI12,Tabelle1!KT12,Tabelle1!LE12,Tabelle1!LQ12,Tabelle1!MB12,Tabelle1!MN12)</f>
        <v>6</v>
      </c>
      <c r="L12" s="204">
        <f t="shared" si="2"/>
        <v>6</v>
      </c>
      <c r="M12" s="206" t="s">
        <v>59</v>
      </c>
      <c r="N12" s="204">
        <f>SUM(Tabelle1!CO12,Tabelle1!DL12,Tabelle1!EI12,Tabelle1!EU12,Tabelle1!HJ12,Tabelle1!LF12,Tabelle1!MC12)</f>
        <v>1</v>
      </c>
      <c r="O12" s="123">
        <f t="shared" si="3"/>
        <v>1</v>
      </c>
      <c r="P12" s="204">
        <f>SUM(Tabelle1!Q12,Tabelle1!W12,Tabelle1!AC12,Tabelle1!AI12,Tabelle1!AO12,Tabelle1!AU12,Tabelle1!BA12)</f>
        <v>0</v>
      </c>
      <c r="Q12" s="204">
        <f>SUM(Tabelle1!BS12,Tabelle1!CD12,Tabelle1!CP12,Tabelle1!DA12,Tabelle1!DM12,Tabelle1!DX12,Tabelle1!EJ12,Tabelle1!EV12,Tabelle1!FG12,Tabelle1!FR12,Tabelle1!GC12,Tabelle1!GN12,Tabelle1!GY12,Tabelle1!HK12,Tabelle1!HV12,Tabelle1!IG12,Tabelle1!IR12,Tabelle1!JC12,Tabelle1!JN12,Tabelle1!JY12,Tabelle1!KJ12,Tabelle1!KU12,Tabelle1!LG12,Tabelle1!LR12,Tabelle1!MD12,Tabelle1!MO12)</f>
        <v>0</v>
      </c>
      <c r="R12" s="123">
        <f t="shared" si="4"/>
        <v>0</v>
      </c>
      <c r="S12" s="300">
        <f t="shared" si="5"/>
        <v>8</v>
      </c>
    </row>
    <row r="13" spans="1:19" x14ac:dyDescent="0.25">
      <c r="A13" s="106">
        <v>41777</v>
      </c>
      <c r="B13" s="371" t="s">
        <v>68</v>
      </c>
      <c r="C13" s="371"/>
      <c r="D13" s="124">
        <f>SUM(Tabelle1!N13,Tabelle1!T13,Tabelle1!Z13,Tabelle1!AF13,Tabelle1!AL13,Tabelle1!AR13,Tabelle1!AX13)</f>
        <v>0</v>
      </c>
      <c r="E13" s="307">
        <f>SUM(Tabelle1!BP13,Tabelle1!CA13,Tabelle1!CL13,Tabelle1!CX13,Tabelle1!DI13,Tabelle1!DU13,Tabelle1!EF13,Tabelle1!ER13,Tabelle1!FD13,Tabelle1!FO13,Tabelle1!FZ13,Tabelle1!GK13,Tabelle1!GV13,Tabelle1!HG13,Tabelle1!HS13,Tabelle1!ID13,Tabelle1!IO13,Tabelle1!IZ13,Tabelle1!JK13,Tabelle1!JV13,Tabelle1!KG13,Tabelle1!KR13,Tabelle1!LC13,Tabelle1!LO13,Tabelle1!LZ13,Tabelle1!ML13)</f>
        <v>1</v>
      </c>
      <c r="F13" s="123">
        <f t="shared" si="0"/>
        <v>1</v>
      </c>
      <c r="G13" s="124">
        <f>SUM(Tabelle1!O13,Tabelle1!U13,Tabelle1!AA13,Tabelle1!AG13,Tabelle1!AM13,Tabelle1!AS13,Tabelle1!AY13)</f>
        <v>0</v>
      </c>
      <c r="H13" s="194">
        <f>SUM(Tabelle1!BQ13,Tabelle1!CB13,Tabelle1!CM13,Tabelle1!CY13,Tabelle1!DJ13,Tabelle1!DV13,Tabelle1!EG13,Tabelle1!ES13,Tabelle1!FE13,Tabelle1!FP13,Tabelle1!GA13,Tabelle1!GL13,Tabelle1!GW13,Tabelle1!HH13,Tabelle1!HT13,Tabelle1!IE13,Tabelle1!IP13,Tabelle1!JA13,Tabelle1!JL13,Tabelle1!JW13,Tabelle1!KH13,Tabelle1!KS13,Tabelle1!LD13,Tabelle1!LP13,Tabelle1!MA13,Tabelle1!MM13)</f>
        <v>0</v>
      </c>
      <c r="I13" s="123">
        <f t="shared" si="1"/>
        <v>0</v>
      </c>
      <c r="J13" s="206" t="s">
        <v>59</v>
      </c>
      <c r="K13" s="204">
        <f>SUM(Tabelle1!BR13,Tabelle1!CC13,Tabelle1!CN13,Tabelle1!CZ13,Tabelle1!DK13,Tabelle1!DW13,Tabelle1!EH13,Tabelle1!ET13,Tabelle1!FF13,Tabelle1!FQ13,Tabelle1!GB13,Tabelle1!GM13,Tabelle1!GX13,Tabelle1!HI13,Tabelle1!HU13,Tabelle1!IF13,Tabelle1!IQ13,Tabelle1!JB13,Tabelle1!JM13,Tabelle1!JX13,Tabelle1!KI13,Tabelle1!KT13,Tabelle1!LE13,Tabelle1!LQ13,Tabelle1!MB13,Tabelle1!MN13)</f>
        <v>2</v>
      </c>
      <c r="L13" s="204">
        <f t="shared" si="2"/>
        <v>2</v>
      </c>
      <c r="M13" s="206" t="s">
        <v>59</v>
      </c>
      <c r="N13" s="204">
        <f>SUM(Tabelle1!CO13,Tabelle1!DL13,Tabelle1!EI13,Tabelle1!EU13,Tabelle1!HJ13,Tabelle1!LF13,Tabelle1!MC13)</f>
        <v>0</v>
      </c>
      <c r="O13" s="123">
        <f t="shared" si="3"/>
        <v>0</v>
      </c>
      <c r="P13" s="204">
        <f>SUM(Tabelle1!Q13,Tabelle1!W13,Tabelle1!AC13,Tabelle1!AI13,Tabelle1!AO13,Tabelle1!AU13,Tabelle1!BA13)</f>
        <v>0</v>
      </c>
      <c r="Q13" s="204">
        <f>SUM(Tabelle1!BS13,Tabelle1!CD13,Tabelle1!CP13,Tabelle1!DA13,Tabelle1!DM13,Tabelle1!DX13,Tabelle1!EJ13,Tabelle1!EV13,Tabelle1!FG13,Tabelle1!FR13,Tabelle1!GC13,Tabelle1!GN13,Tabelle1!GY13,Tabelle1!HK13,Tabelle1!HV13,Tabelle1!IG13,Tabelle1!IR13,Tabelle1!JC13,Tabelle1!JN13,Tabelle1!JY13,Tabelle1!KJ13,Tabelle1!KU13,Tabelle1!LG13,Tabelle1!LR13,Tabelle1!MD13,Tabelle1!MO13)</f>
        <v>0</v>
      </c>
      <c r="R13" s="123">
        <f t="shared" si="4"/>
        <v>0</v>
      </c>
      <c r="S13" s="300">
        <f t="shared" si="5"/>
        <v>3</v>
      </c>
    </row>
    <row r="14" spans="1:19" ht="15" customHeight="1" x14ac:dyDescent="0.25">
      <c r="A14" s="106">
        <v>41910</v>
      </c>
      <c r="B14" s="371" t="s">
        <v>69</v>
      </c>
      <c r="C14" s="371"/>
      <c r="D14" s="124">
        <f>SUM(Tabelle1!N14,Tabelle1!T14,Tabelle1!Z14,Tabelle1!AF14,Tabelle1!AL14,Tabelle1!AR14,Tabelle1!AX14)</f>
        <v>0</v>
      </c>
      <c r="E14" s="307">
        <f>SUM(Tabelle1!BP14,Tabelle1!CA14,Tabelle1!CL14,Tabelle1!CX14,Tabelle1!DI14,Tabelle1!DU14,Tabelle1!EF14,Tabelle1!ER14,Tabelle1!FD14,Tabelle1!FO14,Tabelle1!FZ14,Tabelle1!GK14,Tabelle1!GV14,Tabelle1!HG14,Tabelle1!HS14,Tabelle1!ID14,Tabelle1!IO14,Tabelle1!IZ14,Tabelle1!JK14,Tabelle1!JV14,Tabelle1!KG14,Tabelle1!KR14,Tabelle1!LC14,Tabelle1!LO14,Tabelle1!LZ14,Tabelle1!ML14)</f>
        <v>0</v>
      </c>
      <c r="F14" s="123">
        <f t="shared" si="0"/>
        <v>0</v>
      </c>
      <c r="G14" s="124">
        <f>SUM(Tabelle1!O14,Tabelle1!U14,Tabelle1!AA14,Tabelle1!AG14,Tabelle1!AM14,Tabelle1!AS14,Tabelle1!AY14)</f>
        <v>0</v>
      </c>
      <c r="H14" s="194">
        <f>SUM(Tabelle1!BQ14,Tabelle1!CB14,Tabelle1!CM14,Tabelle1!CY14,Tabelle1!DJ14,Tabelle1!DV14,Tabelle1!EG14,Tabelle1!ES14,Tabelle1!FE14,Tabelle1!FP14,Tabelle1!GA14,Tabelle1!GL14,Tabelle1!GW14,Tabelle1!HH14,Tabelle1!HT14,Tabelle1!IE14,Tabelle1!IP14,Tabelle1!JA14,Tabelle1!JL14,Tabelle1!JW14,Tabelle1!KH14,Tabelle1!KS14,Tabelle1!LD14,Tabelle1!LP14,Tabelle1!MA14,Tabelle1!MM14)</f>
        <v>0</v>
      </c>
      <c r="I14" s="123">
        <f t="shared" si="1"/>
        <v>0</v>
      </c>
      <c r="J14" s="206" t="s">
        <v>59</v>
      </c>
      <c r="K14" s="204">
        <f>SUM(Tabelle1!BR14,Tabelle1!CC14,Tabelle1!CN14,Tabelle1!CZ14,Tabelle1!DK14,Tabelle1!DW14,Tabelle1!EH14,Tabelle1!ET14,Tabelle1!FF14,Tabelle1!FQ14,Tabelle1!GB14,Tabelle1!GM14,Tabelle1!GX14,Tabelle1!HI14,Tabelle1!HU14,Tabelle1!IF14,Tabelle1!IQ14,Tabelle1!JB14,Tabelle1!JM14,Tabelle1!JX14,Tabelle1!KI14,Tabelle1!KT14,Tabelle1!LE14,Tabelle1!LQ14,Tabelle1!MB14,Tabelle1!MN14)</f>
        <v>0</v>
      </c>
      <c r="L14" s="204">
        <f t="shared" si="2"/>
        <v>0</v>
      </c>
      <c r="M14" s="206" t="s">
        <v>59</v>
      </c>
      <c r="N14" s="204">
        <f>SUM(Tabelle1!CO14,Tabelle1!DL14,Tabelle1!EI14,Tabelle1!EU14,Tabelle1!HJ14,Tabelle1!LF14,Tabelle1!MC14)</f>
        <v>0</v>
      </c>
      <c r="O14" s="123">
        <f t="shared" si="3"/>
        <v>0</v>
      </c>
      <c r="P14" s="204">
        <f>SUM(Tabelle1!Q14,Tabelle1!W14,Tabelle1!AC14,Tabelle1!AI14,Tabelle1!AO14,Tabelle1!AU14,Tabelle1!BA14)</f>
        <v>0</v>
      </c>
      <c r="Q14" s="204">
        <f>SUM(Tabelle1!BS14,Tabelle1!CD14,Tabelle1!CP14,Tabelle1!DA14,Tabelle1!DM14,Tabelle1!DX14,Tabelle1!EJ14,Tabelle1!EV14,Tabelle1!FG14,Tabelle1!FR14,Tabelle1!GC14,Tabelle1!GN14,Tabelle1!GY14,Tabelle1!HK14,Tabelle1!HV14,Tabelle1!IG14,Tabelle1!IR14,Tabelle1!JC14,Tabelle1!JN14,Tabelle1!JY14,Tabelle1!KJ14,Tabelle1!KU14,Tabelle1!LG14,Tabelle1!LR14,Tabelle1!MD14,Tabelle1!MO14)</f>
        <v>7</v>
      </c>
      <c r="R14" s="123">
        <f t="shared" si="4"/>
        <v>7</v>
      </c>
      <c r="S14" s="300">
        <f t="shared" si="5"/>
        <v>7</v>
      </c>
    </row>
    <row r="15" spans="1:19" ht="15" customHeight="1" x14ac:dyDescent="0.25">
      <c r="A15" s="84">
        <v>41910</v>
      </c>
      <c r="B15" s="401" t="s">
        <v>70</v>
      </c>
      <c r="C15" s="401"/>
      <c r="D15" s="124">
        <f>SUM(Tabelle1!N15,Tabelle1!T15,Tabelle1!Z15,Tabelle1!AF15,Tabelle1!AL15,Tabelle1!AR15,Tabelle1!AX15)</f>
        <v>0</v>
      </c>
      <c r="E15" s="307">
        <f>SUM(Tabelle1!BP15,Tabelle1!CA15,Tabelle1!CL15,Tabelle1!CX15,Tabelle1!DI15,Tabelle1!DU15,Tabelle1!EF15,Tabelle1!ER15,Tabelle1!FD15,Tabelle1!FO15,Tabelle1!FZ15,Tabelle1!GK15,Tabelle1!GV15,Tabelle1!HG15,Tabelle1!HS15,Tabelle1!ID15,Tabelle1!IO15,Tabelle1!IZ15,Tabelle1!JK15,Tabelle1!JV15,Tabelle1!KG15,Tabelle1!KR15,Tabelle1!LC15,Tabelle1!LO15,Tabelle1!LZ15,Tabelle1!ML15)</f>
        <v>3</v>
      </c>
      <c r="F15" s="123">
        <f t="shared" si="0"/>
        <v>3</v>
      </c>
      <c r="G15" s="124">
        <f>SUM(Tabelle1!O15,Tabelle1!U15,Tabelle1!AA15,Tabelle1!AG15,Tabelle1!AM15,Tabelle1!AS15,Tabelle1!AY15)</f>
        <v>0</v>
      </c>
      <c r="H15" s="194">
        <f>SUM(Tabelle1!BQ15,Tabelle1!CB15,Tabelle1!CM15,Tabelle1!CY15,Tabelle1!DJ15,Tabelle1!DV15,Tabelle1!EG15,Tabelle1!ES15,Tabelle1!FE15,Tabelle1!FP15,Tabelle1!GA15,Tabelle1!GL15,Tabelle1!GW15,Tabelle1!HH15,Tabelle1!HT15,Tabelle1!IE15,Tabelle1!IP15,Tabelle1!JA15,Tabelle1!JL15,Tabelle1!JW15,Tabelle1!KH15,Tabelle1!KS15,Tabelle1!LD15,Tabelle1!LP15,Tabelle1!MA15,Tabelle1!MM15)</f>
        <v>0</v>
      </c>
      <c r="I15" s="123">
        <f t="shared" si="1"/>
        <v>0</v>
      </c>
      <c r="J15" s="206" t="s">
        <v>59</v>
      </c>
      <c r="K15" s="204">
        <f>SUM(Tabelle1!BR15,Tabelle1!CC15,Tabelle1!CN15,Tabelle1!CZ15,Tabelle1!DK15,Tabelle1!DW15,Tabelle1!EH15,Tabelle1!ET15,Tabelle1!FF15,Tabelle1!FQ15,Tabelle1!GB15,Tabelle1!GM15,Tabelle1!GX15,Tabelle1!HI15,Tabelle1!HU15,Tabelle1!IF15,Tabelle1!IQ15,Tabelle1!JB15,Tabelle1!JM15,Tabelle1!JX15,Tabelle1!KI15,Tabelle1!KT15,Tabelle1!LE15,Tabelle1!LQ15,Tabelle1!MB15,Tabelle1!MN15)</f>
        <v>2</v>
      </c>
      <c r="L15" s="204">
        <f t="shared" si="2"/>
        <v>2</v>
      </c>
      <c r="M15" s="206" t="s">
        <v>59</v>
      </c>
      <c r="N15" s="204">
        <f>SUM(Tabelle1!CO15,Tabelle1!DL15,Tabelle1!EI15,Tabelle1!EU15,Tabelle1!HJ15,Tabelle1!LF15,Tabelle1!MC15)</f>
        <v>0</v>
      </c>
      <c r="O15" s="123">
        <f t="shared" si="3"/>
        <v>0</v>
      </c>
      <c r="P15" s="204">
        <f>SUM(Tabelle1!Q15,Tabelle1!W15,Tabelle1!AC15,Tabelle1!AI15,Tabelle1!AO15,Tabelle1!AU15,Tabelle1!BA15)</f>
        <v>0</v>
      </c>
      <c r="Q15" s="204">
        <f>SUM(Tabelle1!BS15,Tabelle1!CD15,Tabelle1!CP15,Tabelle1!DA15,Tabelle1!DM15,Tabelle1!DX15,Tabelle1!EJ15,Tabelle1!EV15,Tabelle1!FG15,Tabelle1!FR15,Tabelle1!GC15,Tabelle1!GN15,Tabelle1!GY15,Tabelle1!HK15,Tabelle1!HV15,Tabelle1!IG15,Tabelle1!IR15,Tabelle1!JC15,Tabelle1!JN15,Tabelle1!JY15,Tabelle1!KJ15,Tabelle1!KU15,Tabelle1!LG15,Tabelle1!LR15,Tabelle1!MD15,Tabelle1!MO15)</f>
        <v>6</v>
      </c>
      <c r="R15" s="123">
        <f t="shared" si="4"/>
        <v>6</v>
      </c>
      <c r="S15" s="300">
        <f t="shared" si="5"/>
        <v>11</v>
      </c>
    </row>
    <row r="16" spans="1:19" ht="15" customHeight="1" x14ac:dyDescent="0.25">
      <c r="A16" s="106">
        <v>41973</v>
      </c>
      <c r="B16" s="371" t="s">
        <v>71</v>
      </c>
      <c r="C16" s="371"/>
      <c r="D16" s="124">
        <f>SUM(Tabelle1!N16,Tabelle1!T16,Tabelle1!Z16,Tabelle1!AF16,Tabelle1!AL16,Tabelle1!AR16,Tabelle1!AX16)</f>
        <v>2</v>
      </c>
      <c r="E16" s="307">
        <f>SUM(Tabelle1!BP16,Tabelle1!CA16,Tabelle1!CL16,Tabelle1!CX16,Tabelle1!DI16,Tabelle1!DU16,Tabelle1!EF16,Tabelle1!ER16,Tabelle1!FD16,Tabelle1!FO16,Tabelle1!FZ16,Tabelle1!GK16,Tabelle1!GV16,Tabelle1!HG16,Tabelle1!HS16,Tabelle1!ID16,Tabelle1!IO16,Tabelle1!IZ16,Tabelle1!JK16,Tabelle1!JV16,Tabelle1!KG16,Tabelle1!KR16,Tabelle1!LC16,Tabelle1!LO16,Tabelle1!LZ16,Tabelle1!ML16)</f>
        <v>3</v>
      </c>
      <c r="F16" s="123">
        <f t="shared" si="0"/>
        <v>5</v>
      </c>
      <c r="G16" s="124">
        <f>SUM(Tabelle1!O16,Tabelle1!U16,Tabelle1!AA16,Tabelle1!AG16,Tabelle1!AM16,Tabelle1!AS16,Tabelle1!AY16)</f>
        <v>1</v>
      </c>
      <c r="H16" s="194">
        <f>SUM(Tabelle1!BQ16,Tabelle1!CB16,Tabelle1!CM16,Tabelle1!CY16,Tabelle1!DJ16,Tabelle1!DV16,Tabelle1!EG16,Tabelle1!ES16,Tabelle1!FE16,Tabelle1!FP16,Tabelle1!GA16,Tabelle1!GL16,Tabelle1!GW16,Tabelle1!HH16,Tabelle1!HT16,Tabelle1!IE16,Tabelle1!IP16,Tabelle1!JA16,Tabelle1!JL16,Tabelle1!JW16,Tabelle1!KH16,Tabelle1!KS16,Tabelle1!LD16,Tabelle1!LP16,Tabelle1!MA16,Tabelle1!MM16)</f>
        <v>1</v>
      </c>
      <c r="I16" s="123">
        <f t="shared" si="1"/>
        <v>2</v>
      </c>
      <c r="J16" s="206" t="s">
        <v>59</v>
      </c>
      <c r="K16" s="204">
        <f>SUM(Tabelle1!BR16,Tabelle1!CC16,Tabelle1!CN16,Tabelle1!CZ16,Tabelle1!DK16,Tabelle1!DW16,Tabelle1!EH16,Tabelle1!ET16,Tabelle1!FF16,Tabelle1!FQ16,Tabelle1!GB16,Tabelle1!GM16,Tabelle1!GX16,Tabelle1!HI16,Tabelle1!HU16,Tabelle1!IF16,Tabelle1!IQ16,Tabelle1!JB16,Tabelle1!JM16,Tabelle1!JX16,Tabelle1!KI16,Tabelle1!KT16,Tabelle1!LE16,Tabelle1!LQ16,Tabelle1!MB16,Tabelle1!MN16)</f>
        <v>6</v>
      </c>
      <c r="L16" s="204">
        <f t="shared" si="2"/>
        <v>6</v>
      </c>
      <c r="M16" s="206" t="s">
        <v>59</v>
      </c>
      <c r="N16" s="204">
        <f>SUM(Tabelle1!CO16,Tabelle1!DL16,Tabelle1!EI16,Tabelle1!EU16,Tabelle1!HJ16,Tabelle1!LF16,Tabelle1!MC16)</f>
        <v>6</v>
      </c>
      <c r="O16" s="123">
        <f t="shared" si="3"/>
        <v>6</v>
      </c>
      <c r="P16" s="204">
        <f>SUM(Tabelle1!Q16,Tabelle1!W16,Tabelle1!AC16,Tabelle1!AI16,Tabelle1!AO16,Tabelle1!AU16,Tabelle1!BA16)</f>
        <v>0</v>
      </c>
      <c r="Q16" s="204">
        <f>SUM(Tabelle1!BS16,Tabelle1!CD16,Tabelle1!CP16,Tabelle1!DA16,Tabelle1!DM16,Tabelle1!DX16,Tabelle1!EJ16,Tabelle1!EV16,Tabelle1!FG16,Tabelle1!FR16,Tabelle1!GC16,Tabelle1!GN16,Tabelle1!GY16,Tabelle1!HK16,Tabelle1!HV16,Tabelle1!IG16,Tabelle1!IR16,Tabelle1!JC16,Tabelle1!JN16,Tabelle1!JY16,Tabelle1!KJ16,Tabelle1!KU16,Tabelle1!LG16,Tabelle1!LR16,Tabelle1!MD16,Tabelle1!MO16)</f>
        <v>0</v>
      </c>
      <c r="R16" s="123">
        <f t="shared" si="4"/>
        <v>0</v>
      </c>
      <c r="S16" s="300">
        <f t="shared" si="5"/>
        <v>19</v>
      </c>
    </row>
    <row r="17" spans="1:19" ht="15" customHeight="1" x14ac:dyDescent="0.25">
      <c r="A17" s="106">
        <v>41973</v>
      </c>
      <c r="B17" s="371" t="s">
        <v>72</v>
      </c>
      <c r="C17" s="371"/>
      <c r="D17" s="124">
        <f>SUM(Tabelle1!N17,Tabelle1!T17,Tabelle1!Z17,Tabelle1!AF17,Tabelle1!AL17,Tabelle1!AR17,Tabelle1!AX17)</f>
        <v>1</v>
      </c>
      <c r="E17" s="307">
        <f>SUM(Tabelle1!BP17,Tabelle1!CA17,Tabelle1!CL17,Tabelle1!CX17,Tabelle1!DI17,Tabelle1!DU17,Tabelle1!EF17,Tabelle1!ER17,Tabelle1!FD17,Tabelle1!FO17,Tabelle1!FZ17,Tabelle1!GK17,Tabelle1!GV17,Tabelle1!HG17,Tabelle1!HS17,Tabelle1!ID17,Tabelle1!IO17,Tabelle1!IZ17,Tabelle1!JK17,Tabelle1!JV17,Tabelle1!KG17,Tabelle1!KR17,Tabelle1!LC17,Tabelle1!LO17,Tabelle1!LZ17,Tabelle1!ML17)</f>
        <v>6</v>
      </c>
      <c r="F17" s="123">
        <f t="shared" si="0"/>
        <v>7</v>
      </c>
      <c r="G17" s="124">
        <f>SUM(Tabelle1!O17,Tabelle1!U17,Tabelle1!AA17,Tabelle1!AG17,Tabelle1!AM17,Tabelle1!AS17,Tabelle1!AY17)</f>
        <v>0</v>
      </c>
      <c r="H17" s="194">
        <f>SUM(Tabelle1!BQ17,Tabelle1!CB17,Tabelle1!CM17,Tabelle1!CY17,Tabelle1!DJ17,Tabelle1!DV17,Tabelle1!EG17,Tabelle1!ES17,Tabelle1!FE17,Tabelle1!FP17,Tabelle1!GA17,Tabelle1!GL17,Tabelle1!GW17,Tabelle1!HH17,Tabelle1!HT17,Tabelle1!IE17,Tabelle1!IP17,Tabelle1!JA17,Tabelle1!JL17,Tabelle1!JW17,Tabelle1!KH17,Tabelle1!KS17,Tabelle1!LD17,Tabelle1!LP17,Tabelle1!MA17,Tabelle1!MM17)</f>
        <v>1</v>
      </c>
      <c r="I17" s="123">
        <f t="shared" si="1"/>
        <v>1</v>
      </c>
      <c r="J17" s="206" t="s">
        <v>59</v>
      </c>
      <c r="K17" s="204">
        <f>SUM(Tabelle1!BR17,Tabelle1!CC17,Tabelle1!CN17,Tabelle1!CZ17,Tabelle1!DK17,Tabelle1!DW17,Tabelle1!EH17,Tabelle1!ET17,Tabelle1!FF17,Tabelle1!FQ17,Tabelle1!GB17,Tabelle1!GM17,Tabelle1!GX17,Tabelle1!HI17,Tabelle1!HU17,Tabelle1!IF17,Tabelle1!IQ17,Tabelle1!JB17,Tabelle1!JM17,Tabelle1!JX17,Tabelle1!KI17,Tabelle1!KT17,Tabelle1!LE17,Tabelle1!LQ17,Tabelle1!MB17,Tabelle1!MN17)</f>
        <v>1</v>
      </c>
      <c r="L17" s="204">
        <f t="shared" si="2"/>
        <v>1</v>
      </c>
      <c r="M17" s="206" t="s">
        <v>59</v>
      </c>
      <c r="N17" s="204">
        <f>SUM(Tabelle1!CO17,Tabelle1!DL17,Tabelle1!EI17,Tabelle1!EU17,Tabelle1!HJ17,Tabelle1!LF17,Tabelle1!MC17)</f>
        <v>0</v>
      </c>
      <c r="O17" s="123">
        <f t="shared" si="3"/>
        <v>0</v>
      </c>
      <c r="P17" s="204">
        <f>SUM(Tabelle1!Q17,Tabelle1!W17,Tabelle1!AC17,Tabelle1!AI17,Tabelle1!AO17,Tabelle1!AU17,Tabelle1!BA17)</f>
        <v>0</v>
      </c>
      <c r="Q17" s="204">
        <f>SUM(Tabelle1!BS17,Tabelle1!CD17,Tabelle1!CP17,Tabelle1!DA17,Tabelle1!DM17,Tabelle1!DX17,Tabelle1!EJ17,Tabelle1!EV17,Tabelle1!FG17,Tabelle1!FR17,Tabelle1!GC17,Tabelle1!GN17,Tabelle1!GY17,Tabelle1!HK17,Tabelle1!HV17,Tabelle1!IG17,Tabelle1!IR17,Tabelle1!JC17,Tabelle1!JN17,Tabelle1!JY17,Tabelle1!KJ17,Tabelle1!KU17,Tabelle1!LG17,Tabelle1!LR17,Tabelle1!MD17,Tabelle1!MO17)</f>
        <v>0</v>
      </c>
      <c r="R17" s="123">
        <f t="shared" si="4"/>
        <v>0</v>
      </c>
      <c r="S17" s="314">
        <f t="shared" si="5"/>
        <v>9</v>
      </c>
    </row>
    <row r="18" spans="1:19" x14ac:dyDescent="0.25">
      <c r="A18" s="106">
        <v>41973</v>
      </c>
      <c r="B18" s="371" t="s">
        <v>73</v>
      </c>
      <c r="C18" s="371"/>
      <c r="D18" s="124">
        <f>SUM(Tabelle1!N18,Tabelle1!T18,Tabelle1!Z18,Tabelle1!AF18,Tabelle1!AL18,Tabelle1!AR18,Tabelle1!AX18)</f>
        <v>1</v>
      </c>
      <c r="E18" s="308">
        <f>SUM(Tabelle1!BP18,Tabelle1!CA18,Tabelle1!CL18,Tabelle1!CX18,Tabelle1!DI18,Tabelle1!DU18,Tabelle1!EF18,Tabelle1!ER18,Tabelle1!FD18,Tabelle1!FO18,Tabelle1!FZ18,Tabelle1!GK18,Tabelle1!GV18,Tabelle1!HG18,Tabelle1!HS18,Tabelle1!ID18,Tabelle1!IO18,Tabelle1!IZ18,Tabelle1!JK18,Tabelle1!JV18,Tabelle1!KG18,Tabelle1!KR18,Tabelle1!LC18,Tabelle1!LO18,Tabelle1!LZ18,Tabelle1!ML18)</f>
        <v>10</v>
      </c>
      <c r="F18" s="123">
        <f t="shared" si="0"/>
        <v>11</v>
      </c>
      <c r="G18" s="124">
        <f>SUM(Tabelle1!O18,Tabelle1!U18,Tabelle1!AA18,Tabelle1!AG18,Tabelle1!AM18,Tabelle1!AS18,Tabelle1!AY18)</f>
        <v>0</v>
      </c>
      <c r="H18" s="194">
        <f>SUM(Tabelle1!BQ18,Tabelle1!CB18,Tabelle1!CM18,Tabelle1!CY18,Tabelle1!DJ18,Tabelle1!DV18,Tabelle1!EG18,Tabelle1!ES18,Tabelle1!FE18,Tabelle1!FP18,Tabelle1!GA18,Tabelle1!GL18,Tabelle1!GW18,Tabelle1!HH18,Tabelle1!HT18,Tabelle1!IE18,Tabelle1!IP18,Tabelle1!JA18,Tabelle1!JL18,Tabelle1!JW18,Tabelle1!KH18,Tabelle1!KS18,Tabelle1!LD18,Tabelle1!LP18,Tabelle1!MA18,Tabelle1!MM18)</f>
        <v>2</v>
      </c>
      <c r="I18" s="123">
        <f t="shared" si="1"/>
        <v>2</v>
      </c>
      <c r="J18" s="206" t="s">
        <v>59</v>
      </c>
      <c r="K18" s="204">
        <f>SUM(Tabelle1!BR18,Tabelle1!CC18,Tabelle1!CN18,Tabelle1!CZ18,Tabelle1!DK18,Tabelle1!DW18,Tabelle1!EH18,Tabelle1!ET18,Tabelle1!FF18,Tabelle1!FQ18,Tabelle1!GB18,Tabelle1!GM18,Tabelle1!GX18,Tabelle1!HI18,Tabelle1!HU18,Tabelle1!IF18,Tabelle1!IQ18,Tabelle1!JB18,Tabelle1!JM18,Tabelle1!JX18,Tabelle1!KI18,Tabelle1!KT18,Tabelle1!LE18,Tabelle1!LQ18,Tabelle1!MB18,Tabelle1!MN18)</f>
        <v>0</v>
      </c>
      <c r="L18" s="204">
        <f t="shared" si="2"/>
        <v>0</v>
      </c>
      <c r="M18" s="206" t="s">
        <v>59</v>
      </c>
      <c r="N18" s="204">
        <f>SUM(Tabelle1!CO18,Tabelle1!DL18,Tabelle1!EI18,Tabelle1!EU18,Tabelle1!HJ18,Tabelle1!LF18,Tabelle1!MC18)</f>
        <v>0</v>
      </c>
      <c r="O18" s="123">
        <f t="shared" si="3"/>
        <v>0</v>
      </c>
      <c r="P18" s="204">
        <f>SUM(Tabelle1!Q18,Tabelle1!W18,Tabelle1!AC18,Tabelle1!AI18,Tabelle1!AO18,Tabelle1!AU18,Tabelle1!BA18)</f>
        <v>0</v>
      </c>
      <c r="Q18" s="204">
        <f>SUM(Tabelle1!BS18,Tabelle1!CD18,Tabelle1!CP18,Tabelle1!DA18,Tabelle1!DM18,Tabelle1!DX18,Tabelle1!EJ18,Tabelle1!EV18,Tabelle1!FG18,Tabelle1!FR18,Tabelle1!GC18,Tabelle1!GN18,Tabelle1!GY18,Tabelle1!HK18,Tabelle1!HV18,Tabelle1!IG18,Tabelle1!IR18,Tabelle1!JC18,Tabelle1!JN18,Tabelle1!JY18,Tabelle1!KJ18,Tabelle1!KU18,Tabelle1!LG18,Tabelle1!LR18,Tabelle1!MD18,Tabelle1!MO18)</f>
        <v>0</v>
      </c>
      <c r="R18" s="123">
        <f t="shared" si="4"/>
        <v>0</v>
      </c>
      <c r="S18" s="300">
        <f t="shared" si="5"/>
        <v>13</v>
      </c>
    </row>
    <row r="19" spans="1:19" ht="15" customHeight="1" x14ac:dyDescent="0.25">
      <c r="A19" s="106">
        <v>42071</v>
      </c>
      <c r="B19" s="371" t="s">
        <v>74</v>
      </c>
      <c r="C19" s="371"/>
      <c r="D19" s="124">
        <f>SUM(Tabelle1!N19,Tabelle1!T19,Tabelle1!Z19,Tabelle1!AF19,Tabelle1!AL19,Tabelle1!AR19,Tabelle1!AX19)</f>
        <v>1</v>
      </c>
      <c r="E19" s="307">
        <f>SUM(Tabelle1!BP19,Tabelle1!CA19,Tabelle1!CL19,Tabelle1!CX19,Tabelle1!DI19,Tabelle1!DU19,Tabelle1!EF19,Tabelle1!ER19,Tabelle1!FD19,Tabelle1!FO19,Tabelle1!FZ19,Tabelle1!GK19,Tabelle1!GV19,Tabelle1!HG19,Tabelle1!HS19,Tabelle1!ID19,Tabelle1!IO19,Tabelle1!IZ19,Tabelle1!JK19,Tabelle1!JV19,Tabelle1!KG19,Tabelle1!KR19,Tabelle1!LC19,Tabelle1!LO19,Tabelle1!LZ19,Tabelle1!ML19)</f>
        <v>7</v>
      </c>
      <c r="F19" s="123">
        <f t="shared" si="0"/>
        <v>8</v>
      </c>
      <c r="G19" s="124">
        <f>SUM(Tabelle1!O19,Tabelle1!U19,Tabelle1!AA19,Tabelle1!AG19,Tabelle1!AM19,Tabelle1!AS19,Tabelle1!AY19)</f>
        <v>0</v>
      </c>
      <c r="H19" s="194">
        <f>SUM(Tabelle1!BQ19,Tabelle1!CB19,Tabelle1!CM19,Tabelle1!CY19,Tabelle1!DJ19,Tabelle1!DV19,Tabelle1!EG19,Tabelle1!ES19,Tabelle1!FE19,Tabelle1!FP19,Tabelle1!GA19,Tabelle1!GL19,Tabelle1!GW19,Tabelle1!HH19,Tabelle1!HT19,Tabelle1!IE19,Tabelle1!IP19,Tabelle1!JA19,Tabelle1!JL19,Tabelle1!JW19,Tabelle1!KH19,Tabelle1!KS19,Tabelle1!LD19,Tabelle1!LP19,Tabelle1!MA19,Tabelle1!MM19)</f>
        <v>1</v>
      </c>
      <c r="I19" s="123">
        <f t="shared" si="1"/>
        <v>1</v>
      </c>
      <c r="J19" s="206" t="s">
        <v>59</v>
      </c>
      <c r="K19" s="204">
        <f>SUM(Tabelle1!BR19,Tabelle1!CC19,Tabelle1!CN19,Tabelle1!CZ19,Tabelle1!DK19,Tabelle1!DW19,Tabelle1!EH19,Tabelle1!ET19,Tabelle1!FF19,Tabelle1!FQ19,Tabelle1!GB19,Tabelle1!GM19,Tabelle1!GX19,Tabelle1!HI19,Tabelle1!HU19,Tabelle1!IF19,Tabelle1!IQ19,Tabelle1!JB19,Tabelle1!JM19,Tabelle1!JX19,Tabelle1!KI19,Tabelle1!KT19,Tabelle1!LE19,Tabelle1!LQ19,Tabelle1!MB19,Tabelle1!MN19)</f>
        <v>1</v>
      </c>
      <c r="L19" s="204">
        <f t="shared" si="2"/>
        <v>1</v>
      </c>
      <c r="M19" s="206" t="s">
        <v>59</v>
      </c>
      <c r="N19" s="204">
        <f>SUM(Tabelle1!CO19,Tabelle1!DL19,Tabelle1!EI19,Tabelle1!EU19,Tabelle1!HJ19,Tabelle1!LF19,Tabelle1!MC19)</f>
        <v>0</v>
      </c>
      <c r="O19" s="123">
        <f t="shared" si="3"/>
        <v>0</v>
      </c>
      <c r="P19" s="204">
        <f>SUM(Tabelle1!Q19,Tabelle1!W19,Tabelle1!AC19,Tabelle1!AI19,Tabelle1!AO19,Tabelle1!AU19,Tabelle1!BA19)</f>
        <v>0</v>
      </c>
      <c r="Q19" s="204">
        <f>SUM(Tabelle1!BS19,Tabelle1!CD19,Tabelle1!CP19,Tabelle1!DA19,Tabelle1!DM19,Tabelle1!DX19,Tabelle1!EJ19,Tabelle1!EV19,Tabelle1!FG19,Tabelle1!FR19,Tabelle1!GC19,Tabelle1!GN19,Tabelle1!GY19,Tabelle1!HK19,Tabelle1!HV19,Tabelle1!IG19,Tabelle1!IR19,Tabelle1!JC19,Tabelle1!JN19,Tabelle1!JY19,Tabelle1!KJ19,Tabelle1!KU19,Tabelle1!LG19,Tabelle1!LR19,Tabelle1!MD19,Tabelle1!MO19)</f>
        <v>0</v>
      </c>
      <c r="R19" s="123">
        <f t="shared" si="4"/>
        <v>0</v>
      </c>
      <c r="S19" s="300">
        <f t="shared" si="5"/>
        <v>10</v>
      </c>
    </row>
    <row r="20" spans="1:19" ht="15" customHeight="1" x14ac:dyDescent="0.25">
      <c r="A20" s="106">
        <v>42071</v>
      </c>
      <c r="B20" s="371" t="s">
        <v>75</v>
      </c>
      <c r="C20" s="371"/>
      <c r="D20" s="124">
        <f>SUM(Tabelle1!N20,Tabelle1!T20,Tabelle1!Z20,Tabelle1!AF20,Tabelle1!AL20,Tabelle1!AR20,Tabelle1!AX20)</f>
        <v>0</v>
      </c>
      <c r="E20" s="307">
        <f>SUM(Tabelle1!BP20,Tabelle1!CA20,Tabelle1!CL20,Tabelle1!CX20,Tabelle1!DI20,Tabelle1!DU20,Tabelle1!EF20,Tabelle1!ER20,Tabelle1!FD20,Tabelle1!FO20,Tabelle1!FZ20,Tabelle1!GK20,Tabelle1!GV20,Tabelle1!HG20,Tabelle1!HS20,Tabelle1!ID20,Tabelle1!IO20,Tabelle1!IZ20,Tabelle1!JK20,Tabelle1!JV20,Tabelle1!KG20,Tabelle1!KR20,Tabelle1!LC20,Tabelle1!LO20,Tabelle1!LZ20,Tabelle1!ML20)</f>
        <v>1</v>
      </c>
      <c r="F20" s="123">
        <f t="shared" si="0"/>
        <v>1</v>
      </c>
      <c r="G20" s="124">
        <f>SUM(Tabelle1!O20,Tabelle1!U20,Tabelle1!AA20,Tabelle1!AG20,Tabelle1!AM20,Tabelle1!AS20,Tabelle1!AY20)</f>
        <v>0</v>
      </c>
      <c r="H20" s="194">
        <f>SUM(Tabelle1!BQ20,Tabelle1!CB20,Tabelle1!CM20,Tabelle1!CY20,Tabelle1!DJ20,Tabelle1!DV20,Tabelle1!EG20,Tabelle1!ES20,Tabelle1!FE20,Tabelle1!FP20,Tabelle1!GA20,Tabelle1!GL20,Tabelle1!GW20,Tabelle1!HH20,Tabelle1!HT20,Tabelle1!IE20,Tabelle1!IP20,Tabelle1!JA20,Tabelle1!JL20,Tabelle1!JW20,Tabelle1!KH20,Tabelle1!KS20,Tabelle1!LD20,Tabelle1!LP20,Tabelle1!MA20,Tabelle1!MM20)</f>
        <v>0</v>
      </c>
      <c r="I20" s="123">
        <f t="shared" si="1"/>
        <v>0</v>
      </c>
      <c r="J20" s="206" t="s">
        <v>59</v>
      </c>
      <c r="K20" s="204">
        <f>SUM(Tabelle1!BR20,Tabelle1!CC20,Tabelle1!CN20,Tabelle1!CZ20,Tabelle1!DK20,Tabelle1!DW20,Tabelle1!EH20,Tabelle1!ET20,Tabelle1!FF20,Tabelle1!FQ20,Tabelle1!GB20,Tabelle1!GM20,Tabelle1!GX20,Tabelle1!HI20,Tabelle1!HU20,Tabelle1!IF20,Tabelle1!IQ20,Tabelle1!JB20,Tabelle1!JM20,Tabelle1!JX20,Tabelle1!KI20,Tabelle1!KT20,Tabelle1!LE20,Tabelle1!LQ20,Tabelle1!MB20,Tabelle1!MN20)</f>
        <v>0</v>
      </c>
      <c r="L20" s="204">
        <f t="shared" si="2"/>
        <v>0</v>
      </c>
      <c r="M20" s="206" t="s">
        <v>59</v>
      </c>
      <c r="N20" s="204">
        <f>SUM(Tabelle1!CO20,Tabelle1!DL20,Tabelle1!EI20,Tabelle1!EU20,Tabelle1!HJ20,Tabelle1!LF20,Tabelle1!MC20)</f>
        <v>0</v>
      </c>
      <c r="O20" s="123">
        <f t="shared" si="3"/>
        <v>0</v>
      </c>
      <c r="P20" s="204">
        <f>SUM(Tabelle1!Q20,Tabelle1!W20,Tabelle1!AC20,Tabelle1!AI20,Tabelle1!AO20,Tabelle1!AU20,Tabelle1!BA20)</f>
        <v>0</v>
      </c>
      <c r="Q20" s="204">
        <f>SUM(Tabelle1!BS20,Tabelle1!CD20,Tabelle1!CP20,Tabelle1!DA20,Tabelle1!DM20,Tabelle1!DX20,Tabelle1!EJ20,Tabelle1!EV20,Tabelle1!FG20,Tabelle1!FR20,Tabelle1!GC20,Tabelle1!GN20,Tabelle1!GY20,Tabelle1!HK20,Tabelle1!HV20,Tabelle1!IG20,Tabelle1!IR20,Tabelle1!JC20,Tabelle1!JN20,Tabelle1!JY20,Tabelle1!KJ20,Tabelle1!KU20,Tabelle1!LG20,Tabelle1!LR20,Tabelle1!MD20,Tabelle1!MO20)</f>
        <v>0</v>
      </c>
      <c r="R20" s="123">
        <f t="shared" si="4"/>
        <v>0</v>
      </c>
      <c r="S20" s="300">
        <f t="shared" si="5"/>
        <v>1</v>
      </c>
    </row>
    <row r="21" spans="1:19" ht="15" customHeight="1" x14ac:dyDescent="0.25">
      <c r="A21" s="106">
        <v>42169</v>
      </c>
      <c r="B21" s="371" t="s">
        <v>76</v>
      </c>
      <c r="C21" s="371"/>
      <c r="D21" s="124">
        <f>SUM(Tabelle1!N21,Tabelle1!T21,Tabelle1!Z21,Tabelle1!AF21,Tabelle1!AL21,Tabelle1!AR21,Tabelle1!AX21)</f>
        <v>0</v>
      </c>
      <c r="E21" s="307">
        <f>SUM(Tabelle1!BP21,Tabelle1!CA21,Tabelle1!CL21,Tabelle1!CX21,Tabelle1!DI21,Tabelle1!DU21,Tabelle1!EF21,Tabelle1!ER21,Tabelle1!FD21,Tabelle1!FO21,Tabelle1!FZ21,Tabelle1!GK21,Tabelle1!GV21,Tabelle1!HG21,Tabelle1!HS21,Tabelle1!ID21,Tabelle1!IO21,Tabelle1!IZ21,Tabelle1!JK21,Tabelle1!JV21,Tabelle1!KG21,Tabelle1!KR21,Tabelle1!LC21,Tabelle1!LO21,Tabelle1!LZ21,Tabelle1!ML21)</f>
        <v>1</v>
      </c>
      <c r="F21" s="123">
        <f t="shared" si="0"/>
        <v>1</v>
      </c>
      <c r="G21" s="124">
        <f>SUM(Tabelle1!O21,Tabelle1!U21,Tabelle1!AA21,Tabelle1!AG21,Tabelle1!AM21,Tabelle1!AS21,Tabelle1!AY21)</f>
        <v>0</v>
      </c>
      <c r="H21" s="194">
        <f>SUM(Tabelle1!BQ21,Tabelle1!CB21,Tabelle1!CM21,Tabelle1!CY21,Tabelle1!DJ21,Tabelle1!DV21,Tabelle1!EG21,Tabelle1!ES21,Tabelle1!FE21,Tabelle1!FP21,Tabelle1!GA21,Tabelle1!GL21,Tabelle1!GW21,Tabelle1!HH21,Tabelle1!HT21,Tabelle1!IE21,Tabelle1!IP21,Tabelle1!JA21,Tabelle1!JL21,Tabelle1!JW21,Tabelle1!KH21,Tabelle1!KS21,Tabelle1!LD21,Tabelle1!LP21,Tabelle1!MA21,Tabelle1!MM21)</f>
        <v>0</v>
      </c>
      <c r="I21" s="123">
        <f t="shared" si="1"/>
        <v>0</v>
      </c>
      <c r="J21" s="206" t="s">
        <v>59</v>
      </c>
      <c r="K21" s="204">
        <f>SUM(Tabelle1!BR21,Tabelle1!CC21,Tabelle1!CN21,Tabelle1!CZ21,Tabelle1!DK21,Tabelle1!DW21,Tabelle1!EH21,Tabelle1!ET21,Tabelle1!FF21,Tabelle1!FQ21,Tabelle1!GB21,Tabelle1!GM21,Tabelle1!GX21,Tabelle1!HI21,Tabelle1!HU21,Tabelle1!IF21,Tabelle1!IQ21,Tabelle1!JB21,Tabelle1!JM21,Tabelle1!JX21,Tabelle1!KI21,Tabelle1!KT21,Tabelle1!LE21,Tabelle1!LQ21,Tabelle1!MB21,Tabelle1!MN21)</f>
        <v>0</v>
      </c>
      <c r="L21" s="204">
        <f t="shared" si="2"/>
        <v>0</v>
      </c>
      <c r="M21" s="206" t="s">
        <v>59</v>
      </c>
      <c r="N21" s="204">
        <f>SUM(Tabelle1!CO21,Tabelle1!DL21,Tabelle1!EI21,Tabelle1!EU21,Tabelle1!HJ21,Tabelle1!LF21,Tabelle1!MC21)</f>
        <v>0</v>
      </c>
      <c r="O21" s="123">
        <f t="shared" si="3"/>
        <v>0</v>
      </c>
      <c r="P21" s="204">
        <f>SUM(Tabelle1!Q21,Tabelle1!W21,Tabelle1!AC21,Tabelle1!AI21,Tabelle1!AO21,Tabelle1!AU21,Tabelle1!BA21)</f>
        <v>0</v>
      </c>
      <c r="Q21" s="204">
        <f>SUM(Tabelle1!BS21,Tabelle1!CD21,Tabelle1!CP21,Tabelle1!DA21,Tabelle1!DM21,Tabelle1!DX21,Tabelle1!EJ21,Tabelle1!EV21,Tabelle1!FG21,Tabelle1!FR21,Tabelle1!GC21,Tabelle1!GN21,Tabelle1!GY21,Tabelle1!HK21,Tabelle1!HV21,Tabelle1!IG21,Tabelle1!IR21,Tabelle1!JC21,Tabelle1!JN21,Tabelle1!JY21,Tabelle1!KJ21,Tabelle1!KU21,Tabelle1!LG21,Tabelle1!LR21,Tabelle1!MD21,Tabelle1!MO21)</f>
        <v>2</v>
      </c>
      <c r="R21" s="123">
        <f t="shared" si="4"/>
        <v>2</v>
      </c>
      <c r="S21" s="300">
        <f t="shared" si="5"/>
        <v>3</v>
      </c>
    </row>
    <row r="22" spans="1:19" ht="15" customHeight="1" x14ac:dyDescent="0.25">
      <c r="A22" s="106">
        <v>42169</v>
      </c>
      <c r="B22" s="371" t="s">
        <v>86</v>
      </c>
      <c r="C22" s="371"/>
      <c r="D22" s="124">
        <f>SUM(Tabelle1!N22,Tabelle1!T22,Tabelle1!Z22,Tabelle1!AF22,Tabelle1!AL22,Tabelle1!AR22,Tabelle1!AX22)</f>
        <v>1</v>
      </c>
      <c r="E22" s="307">
        <f>SUM(Tabelle1!BP22,Tabelle1!CA22,Tabelle1!CL22,Tabelle1!CX22,Tabelle1!DI22,Tabelle1!DU22,Tabelle1!EF22,Tabelle1!ER22,Tabelle1!FD22,Tabelle1!FO22,Tabelle1!FZ22,Tabelle1!GK22,Tabelle1!GV22,Tabelle1!HG22,Tabelle1!HS22,Tabelle1!ID22,Tabelle1!IO22,Tabelle1!IZ22,Tabelle1!JK22,Tabelle1!JV22,Tabelle1!KG22,Tabelle1!KR22,Tabelle1!LC22,Tabelle1!LO22,Tabelle1!LZ22,Tabelle1!ML22)</f>
        <v>4</v>
      </c>
      <c r="F22" s="123">
        <f t="shared" si="0"/>
        <v>5</v>
      </c>
      <c r="G22" s="124">
        <f>SUM(Tabelle1!O22,Tabelle1!U22,Tabelle1!AA22,Tabelle1!AG22,Tabelle1!AM22,Tabelle1!AS22,Tabelle1!AY22)</f>
        <v>0</v>
      </c>
      <c r="H22" s="194">
        <f>SUM(Tabelle1!BQ22,Tabelle1!CB22,Tabelle1!CM22,Tabelle1!CY22,Tabelle1!DJ22,Tabelle1!DV22,Tabelle1!EG22,Tabelle1!ES22,Tabelle1!FE22,Tabelle1!FP22,Tabelle1!GA22,Tabelle1!GL22,Tabelle1!GW22,Tabelle1!HH22,Tabelle1!HT22,Tabelle1!IE22,Tabelle1!IP22,Tabelle1!JA22,Tabelle1!JL22,Tabelle1!JW22,Tabelle1!KH22,Tabelle1!KS22,Tabelle1!LD22,Tabelle1!LP22,Tabelle1!MA22,Tabelle1!MM22)</f>
        <v>5</v>
      </c>
      <c r="I22" s="123">
        <f t="shared" si="1"/>
        <v>5</v>
      </c>
      <c r="J22" s="206" t="s">
        <v>59</v>
      </c>
      <c r="K22" s="204">
        <f>SUM(Tabelle1!BR22,Tabelle1!CC22,Tabelle1!CN22,Tabelle1!CZ22,Tabelle1!DK22,Tabelle1!DW22,Tabelle1!EH22,Tabelle1!ET22,Tabelle1!FF22,Tabelle1!FQ22,Tabelle1!GB22,Tabelle1!GM22,Tabelle1!GX22,Tabelle1!HI22,Tabelle1!HU22,Tabelle1!IF22,Tabelle1!IQ22,Tabelle1!JB22,Tabelle1!JM22,Tabelle1!JX22,Tabelle1!KI22,Tabelle1!KT22,Tabelle1!LE22,Tabelle1!LQ22,Tabelle1!MB22,Tabelle1!MN22)</f>
        <v>0</v>
      </c>
      <c r="L22" s="204">
        <f t="shared" si="2"/>
        <v>0</v>
      </c>
      <c r="M22" s="206" t="s">
        <v>59</v>
      </c>
      <c r="N22" s="204">
        <f>SUM(Tabelle1!CO22,Tabelle1!DL22,Tabelle1!EI22,Tabelle1!EU22,Tabelle1!HJ22,Tabelle1!LF22,Tabelle1!MC22)</f>
        <v>1</v>
      </c>
      <c r="O22" s="123">
        <f t="shared" si="3"/>
        <v>1</v>
      </c>
      <c r="P22" s="204">
        <f>SUM(Tabelle1!Q22,Tabelle1!W22,Tabelle1!AC22,Tabelle1!AI22,Tabelle1!AO22,Tabelle1!AU22,Tabelle1!BA22)</f>
        <v>0</v>
      </c>
      <c r="Q22" s="204">
        <f>SUM(Tabelle1!BS22,Tabelle1!CD22,Tabelle1!CP22,Tabelle1!DA22,Tabelle1!DM22,Tabelle1!DX22,Tabelle1!EJ22,Tabelle1!EV22,Tabelle1!FG22,Tabelle1!FR22,Tabelle1!GC22,Tabelle1!GN22,Tabelle1!GY22,Tabelle1!HK22,Tabelle1!HV22,Tabelle1!IG22,Tabelle1!IR22,Tabelle1!JC22,Tabelle1!JN22,Tabelle1!JY22,Tabelle1!KJ22,Tabelle1!KU22,Tabelle1!LG22,Tabelle1!LR22,Tabelle1!MD22,Tabelle1!MO22)</f>
        <v>3</v>
      </c>
      <c r="R22" s="123">
        <f t="shared" si="4"/>
        <v>3</v>
      </c>
      <c r="S22" s="300">
        <f t="shared" si="5"/>
        <v>14</v>
      </c>
    </row>
    <row r="23" spans="1:19" ht="15" customHeight="1" x14ac:dyDescent="0.25">
      <c r="A23" s="106">
        <v>42169</v>
      </c>
      <c r="B23" s="371" t="s">
        <v>77</v>
      </c>
      <c r="C23" s="371"/>
      <c r="D23" s="124">
        <f>SUM(Tabelle1!N23,Tabelle1!T23,Tabelle1!Z23,Tabelle1!AF23,Tabelle1!AL23,Tabelle1!AR23,Tabelle1!AX23)</f>
        <v>2</v>
      </c>
      <c r="E23" s="307">
        <f>SUM(Tabelle1!BP23,Tabelle1!CA23,Tabelle1!CL23,Tabelle1!CX23,Tabelle1!DI23,Tabelle1!DU23,Tabelle1!EF23,Tabelle1!ER23,Tabelle1!FD23,Tabelle1!FO23,Tabelle1!FZ23,Tabelle1!GK23,Tabelle1!GV23,Tabelle1!HG23,Tabelle1!HS23,Tabelle1!ID23,Tabelle1!IO23,Tabelle1!IZ23,Tabelle1!JK23,Tabelle1!JV23,Tabelle1!KG23,Tabelle1!KR23,Tabelle1!LC23,Tabelle1!LO23,Tabelle1!LZ23,Tabelle1!ML23)</f>
        <v>4</v>
      </c>
      <c r="F23" s="123">
        <f t="shared" si="0"/>
        <v>6</v>
      </c>
      <c r="G23" s="124">
        <f>SUM(Tabelle1!O23,Tabelle1!U23,Tabelle1!AA23,Tabelle1!AG23,Tabelle1!AM23,Tabelle1!AS23,Tabelle1!AY23)</f>
        <v>1</v>
      </c>
      <c r="H23" s="194">
        <f>SUM(Tabelle1!BQ23,Tabelle1!CB23,Tabelle1!CM23,Tabelle1!CY23,Tabelle1!DJ23,Tabelle1!DV23,Tabelle1!EG23,Tabelle1!ES23,Tabelle1!FE23,Tabelle1!FP23,Tabelle1!GA23,Tabelle1!GL23,Tabelle1!GW23,Tabelle1!HH23,Tabelle1!HT23,Tabelle1!IE23,Tabelle1!IP23,Tabelle1!JA23,Tabelle1!JL23,Tabelle1!JW23,Tabelle1!KH23,Tabelle1!KS23,Tabelle1!LD23,Tabelle1!LP23,Tabelle1!MA23,Tabelle1!MM23)</f>
        <v>1</v>
      </c>
      <c r="I23" s="123">
        <f t="shared" si="1"/>
        <v>2</v>
      </c>
      <c r="J23" s="206" t="s">
        <v>59</v>
      </c>
      <c r="K23" s="204">
        <f>SUM(Tabelle1!BR23,Tabelle1!CC23,Tabelle1!CN23,Tabelle1!CZ23,Tabelle1!DK23,Tabelle1!DW23,Tabelle1!EH23,Tabelle1!ET23,Tabelle1!FF23,Tabelle1!FQ23,Tabelle1!GB23,Tabelle1!GM23,Tabelle1!GX23,Tabelle1!HI23,Tabelle1!HU23,Tabelle1!IF23,Tabelle1!IQ23,Tabelle1!JB23,Tabelle1!JM23,Tabelle1!JX23,Tabelle1!KI23,Tabelle1!KT23,Tabelle1!LE23,Tabelle1!LQ23,Tabelle1!MB23,Tabelle1!MN23)</f>
        <v>4</v>
      </c>
      <c r="L23" s="204">
        <f t="shared" si="2"/>
        <v>4</v>
      </c>
      <c r="M23" s="206" t="s">
        <v>59</v>
      </c>
      <c r="N23" s="204">
        <f>SUM(Tabelle1!CO23,Tabelle1!DL23,Tabelle1!EI23,Tabelle1!EU23,Tabelle1!HJ23,Tabelle1!LF23,Tabelle1!MC23)</f>
        <v>0</v>
      </c>
      <c r="O23" s="123">
        <f t="shared" si="3"/>
        <v>0</v>
      </c>
      <c r="P23" s="204">
        <f>SUM(Tabelle1!Q23,Tabelle1!W23,Tabelle1!AC23,Tabelle1!AI23,Tabelle1!AO23,Tabelle1!AU23,Tabelle1!BA23)</f>
        <v>0</v>
      </c>
      <c r="Q23" s="204">
        <f>SUM(Tabelle1!BS23,Tabelle1!CD23,Tabelle1!CP23,Tabelle1!DA23,Tabelle1!DM23,Tabelle1!DX23,Tabelle1!EJ23,Tabelle1!EV23,Tabelle1!FG23,Tabelle1!FR23,Tabelle1!GC23,Tabelle1!GN23,Tabelle1!GY23,Tabelle1!HK23,Tabelle1!HV23,Tabelle1!IG23,Tabelle1!IR23,Tabelle1!JC23,Tabelle1!JN23,Tabelle1!JY23,Tabelle1!KJ23,Tabelle1!KU23,Tabelle1!LG23,Tabelle1!LR23,Tabelle1!MD23,Tabelle1!MO23)</f>
        <v>0</v>
      </c>
      <c r="R23" s="123">
        <f t="shared" si="4"/>
        <v>0</v>
      </c>
      <c r="S23" s="300">
        <f t="shared" si="5"/>
        <v>12</v>
      </c>
    </row>
    <row r="24" spans="1:19" ht="15" customHeight="1" x14ac:dyDescent="0.25">
      <c r="A24" s="58">
        <v>42169</v>
      </c>
      <c r="B24" s="371" t="s">
        <v>78</v>
      </c>
      <c r="C24" s="371"/>
      <c r="D24" s="124">
        <f>SUM(Tabelle1!N24,Tabelle1!T24,Tabelle1!Z24,Tabelle1!AF24,Tabelle1!AL24,Tabelle1!AR24,Tabelle1!AX24)</f>
        <v>0</v>
      </c>
      <c r="E24" s="307">
        <f>SUM(Tabelle1!BP24,Tabelle1!CA24,Tabelle1!CL24,Tabelle1!CX24,Tabelle1!DI24,Tabelle1!DU24,Tabelle1!EF24,Tabelle1!ER24,Tabelle1!FD24,Tabelle1!FO24,Tabelle1!FZ24,Tabelle1!GK24,Tabelle1!GV24,Tabelle1!HG24,Tabelle1!HS24,Tabelle1!ID24,Tabelle1!IO24,Tabelle1!IZ24,Tabelle1!JK24,Tabelle1!JV24,Tabelle1!KG24,Tabelle1!KR24,Tabelle1!LC24,Tabelle1!LO24,Tabelle1!LZ24,Tabelle1!ML24)</f>
        <v>4</v>
      </c>
      <c r="F24" s="123">
        <f t="shared" si="0"/>
        <v>4</v>
      </c>
      <c r="G24" s="124">
        <f>SUM(Tabelle1!O24,Tabelle1!U24,Tabelle1!AA24,Tabelle1!AG24,Tabelle1!AM24,Tabelle1!AS24,Tabelle1!AY24)</f>
        <v>0</v>
      </c>
      <c r="H24" s="194">
        <f>SUM(Tabelle1!BQ24,Tabelle1!CB24,Tabelle1!CM24,Tabelle1!CY24,Tabelle1!DJ24,Tabelle1!DV24,Tabelle1!EG24,Tabelle1!ES24,Tabelle1!FE24,Tabelle1!FP24,Tabelle1!GA24,Tabelle1!GL24,Tabelle1!GW24,Tabelle1!HH24,Tabelle1!HT24,Tabelle1!IE24,Tabelle1!IP24,Tabelle1!JA24,Tabelle1!JL24,Tabelle1!JW24,Tabelle1!KH24,Tabelle1!KS24,Tabelle1!LD24,Tabelle1!LP24,Tabelle1!MA24,Tabelle1!MM24)</f>
        <v>0</v>
      </c>
      <c r="I24" s="123">
        <f t="shared" si="1"/>
        <v>0</v>
      </c>
      <c r="J24" s="206" t="s">
        <v>59</v>
      </c>
      <c r="K24" s="204">
        <f>SUM(Tabelle1!BR24,Tabelle1!CC24,Tabelle1!CN24,Tabelle1!CZ24,Tabelle1!DK24,Tabelle1!DW24,Tabelle1!EH24,Tabelle1!ET24,Tabelle1!FF24,Tabelle1!FQ24,Tabelle1!GB24,Tabelle1!GM24,Tabelle1!GX24,Tabelle1!HI24,Tabelle1!HU24,Tabelle1!IF24,Tabelle1!IQ24,Tabelle1!JB24,Tabelle1!JM24,Tabelle1!JX24,Tabelle1!KI24,Tabelle1!KT24,Tabelle1!LE24,Tabelle1!LQ24,Tabelle1!MB24,Tabelle1!MN24)</f>
        <v>1</v>
      </c>
      <c r="L24" s="204">
        <f t="shared" si="2"/>
        <v>1</v>
      </c>
      <c r="M24" s="206" t="s">
        <v>59</v>
      </c>
      <c r="N24" s="204">
        <f>SUM(Tabelle1!CO24,Tabelle1!DL24,Tabelle1!EI24,Tabelle1!EU24,Tabelle1!HJ24,Tabelle1!LF24,Tabelle1!MC24)</f>
        <v>0</v>
      </c>
      <c r="O24" s="123">
        <f t="shared" si="3"/>
        <v>0</v>
      </c>
      <c r="P24" s="204">
        <f>SUM(Tabelle1!Q24,Tabelle1!W24,Tabelle1!AC24,Tabelle1!AI24,Tabelle1!AO24,Tabelle1!AU24,Tabelle1!BA24)</f>
        <v>0</v>
      </c>
      <c r="Q24" s="204">
        <f>SUM(Tabelle1!BS24,Tabelle1!CD24,Tabelle1!CP24,Tabelle1!DA24,Tabelle1!DM24,Tabelle1!DX24,Tabelle1!EJ24,Tabelle1!EV24,Tabelle1!FG24,Tabelle1!FR24,Tabelle1!GC24,Tabelle1!GN24,Tabelle1!GY24,Tabelle1!HK24,Tabelle1!HV24,Tabelle1!IG24,Tabelle1!IR24,Tabelle1!JC24,Tabelle1!JN24,Tabelle1!JY24,Tabelle1!KJ24,Tabelle1!KU24,Tabelle1!LG24,Tabelle1!LR24,Tabelle1!MD24,Tabelle1!MO24)</f>
        <v>3</v>
      </c>
      <c r="R24" s="123">
        <f t="shared" si="4"/>
        <v>3</v>
      </c>
      <c r="S24" s="300">
        <f t="shared" si="5"/>
        <v>8</v>
      </c>
    </row>
    <row r="25" spans="1:19" ht="15" customHeight="1" x14ac:dyDescent="0.25">
      <c r="A25" s="58">
        <v>42428</v>
      </c>
      <c r="B25" s="360" t="s">
        <v>79</v>
      </c>
      <c r="C25" s="360"/>
      <c r="D25" s="124">
        <f>SUM(Tabelle1!N25,Tabelle1!T25,Tabelle1!Z25,Tabelle1!AF25,Tabelle1!AL25,Tabelle1!AR25,Tabelle1!AX25)</f>
        <v>1</v>
      </c>
      <c r="E25" s="307">
        <f>SUM(Tabelle1!BP25,Tabelle1!CA25,Tabelle1!CL25,Tabelle1!CX25,Tabelle1!DI25,Tabelle1!DU25,Tabelle1!EF25,Tabelle1!ER25,Tabelle1!FD25,Tabelle1!FO25,Tabelle1!FZ25,Tabelle1!GK25,Tabelle1!GV25,Tabelle1!HG25,Tabelle1!HS25,Tabelle1!ID25,Tabelle1!IO25,Tabelle1!IZ25,Tabelle1!JK25,Tabelle1!JV25,Tabelle1!KG25,Tabelle1!KR25,Tabelle1!LC25,Tabelle1!LO25,Tabelle1!LZ25,Tabelle1!ML25)</f>
        <v>1</v>
      </c>
      <c r="F25" s="123">
        <f t="shared" si="0"/>
        <v>2</v>
      </c>
      <c r="G25" s="124">
        <f>SUM(Tabelle1!O25,Tabelle1!U25,Tabelle1!AA25,Tabelle1!AG25,Tabelle1!AM25,Tabelle1!AS25,Tabelle1!AY25)</f>
        <v>0</v>
      </c>
      <c r="H25" s="194">
        <f>SUM(Tabelle1!BQ25,Tabelle1!CB25,Tabelle1!CM25,Tabelle1!CY25,Tabelle1!DJ25,Tabelle1!DV25,Tabelle1!EG25,Tabelle1!ES25,Tabelle1!FE25,Tabelle1!FP25,Tabelle1!GA25,Tabelle1!GL25,Tabelle1!GW25,Tabelle1!HH25,Tabelle1!HT25,Tabelle1!IE25,Tabelle1!IP25,Tabelle1!JA25,Tabelle1!JL25,Tabelle1!JW25,Tabelle1!KH25,Tabelle1!KS25,Tabelle1!LD25,Tabelle1!LP25,Tabelle1!MA25,Tabelle1!MM25)</f>
        <v>0</v>
      </c>
      <c r="I25" s="123">
        <f t="shared" si="1"/>
        <v>0</v>
      </c>
      <c r="J25" s="206" t="s">
        <v>59</v>
      </c>
      <c r="K25" s="204">
        <f>SUM(Tabelle1!BR25,Tabelle1!CC25,Tabelle1!CN25,Tabelle1!CZ25,Tabelle1!DK25,Tabelle1!DW25,Tabelle1!EH25,Tabelle1!ET25,Tabelle1!FF25,Tabelle1!FQ25,Tabelle1!GB25,Tabelle1!GM25,Tabelle1!GX25,Tabelle1!HI25,Tabelle1!HU25,Tabelle1!IF25,Tabelle1!IQ25,Tabelle1!JB25,Tabelle1!JM25,Tabelle1!JX25,Tabelle1!KI25,Tabelle1!KT25,Tabelle1!LE25,Tabelle1!LQ25,Tabelle1!MB25,Tabelle1!MN25)</f>
        <v>0</v>
      </c>
      <c r="L25" s="204">
        <f t="shared" si="2"/>
        <v>0</v>
      </c>
      <c r="M25" s="206" t="s">
        <v>59</v>
      </c>
      <c r="N25" s="204">
        <f>SUM(Tabelle1!CO25,Tabelle1!DL25,Tabelle1!EI25,Tabelle1!EU25,Tabelle1!HJ25,Tabelle1!LF25,Tabelle1!MC25)</f>
        <v>0</v>
      </c>
      <c r="O25" s="123">
        <f t="shared" si="3"/>
        <v>0</v>
      </c>
      <c r="P25" s="204">
        <f>SUM(Tabelle1!Q25,Tabelle1!W25,Tabelle1!AC25,Tabelle1!AI25,Tabelle1!AO25,Tabelle1!AU25,Tabelle1!BA25)</f>
        <v>0</v>
      </c>
      <c r="Q25" s="204">
        <f>SUM(Tabelle1!BS25,Tabelle1!CD25,Tabelle1!CP25,Tabelle1!DA25,Tabelle1!DM25,Tabelle1!DX25,Tabelle1!EJ25,Tabelle1!EV25,Tabelle1!FG25,Tabelle1!FR25,Tabelle1!GC25,Tabelle1!GN25,Tabelle1!GY25,Tabelle1!HK25,Tabelle1!HV25,Tabelle1!IG25,Tabelle1!IR25,Tabelle1!JC25,Tabelle1!JN25,Tabelle1!JY25,Tabelle1!KJ25,Tabelle1!KU25,Tabelle1!LG25,Tabelle1!LR25,Tabelle1!MD25,Tabelle1!MO25)</f>
        <v>15</v>
      </c>
      <c r="R25" s="123">
        <f t="shared" si="4"/>
        <v>15</v>
      </c>
      <c r="S25" s="300">
        <f t="shared" si="5"/>
        <v>17</v>
      </c>
    </row>
    <row r="26" spans="1:19" x14ac:dyDescent="0.25">
      <c r="A26" s="58">
        <v>42428</v>
      </c>
      <c r="B26" s="399" t="s">
        <v>87</v>
      </c>
      <c r="C26" s="399"/>
      <c r="D26" s="124">
        <f>SUM(Tabelle1!N26,Tabelle1!T26,Tabelle1!Z26,Tabelle1!AF26,Tabelle1!AL26,Tabelle1!AR26,Tabelle1!AX26)</f>
        <v>0</v>
      </c>
      <c r="E26" s="307">
        <f>SUM(Tabelle1!BP26,Tabelle1!CA26,Tabelle1!CL26,Tabelle1!CX26,Tabelle1!DI26,Tabelle1!DU26,Tabelle1!EF26,Tabelle1!ER26,Tabelle1!FD26,Tabelle1!FO26,Tabelle1!FZ26,Tabelle1!GK26,Tabelle1!GV26,Tabelle1!HG26,Tabelle1!HS26,Tabelle1!ID26,Tabelle1!IO26,Tabelle1!IZ26,Tabelle1!JK26,Tabelle1!JV26,Tabelle1!KG26,Tabelle1!KR26,Tabelle1!LC26,Tabelle1!LO26,Tabelle1!LZ26,Tabelle1!ML26)</f>
        <v>9</v>
      </c>
      <c r="F26" s="123">
        <f t="shared" si="0"/>
        <v>9</v>
      </c>
      <c r="G26" s="124">
        <f>SUM(Tabelle1!O26,Tabelle1!U26,Tabelle1!AA26,Tabelle1!AG26,Tabelle1!AM26,Tabelle1!AS26,Tabelle1!AY26)</f>
        <v>1</v>
      </c>
      <c r="H26" s="194">
        <f>SUM(Tabelle1!BQ26,Tabelle1!CB26,Tabelle1!CM26,Tabelle1!CY26,Tabelle1!DJ26,Tabelle1!DV26,Tabelle1!EG26,Tabelle1!ES26,Tabelle1!FE26,Tabelle1!FP26,Tabelle1!GA26,Tabelle1!GL26,Tabelle1!GW26,Tabelle1!HH26,Tabelle1!HT26,Tabelle1!IE26,Tabelle1!IP26,Tabelle1!JA26,Tabelle1!JL26,Tabelle1!JW26,Tabelle1!KH26,Tabelle1!KS26,Tabelle1!LD26,Tabelle1!LP26,Tabelle1!MA26,Tabelle1!MM26)</f>
        <v>0</v>
      </c>
      <c r="I26" s="123">
        <f t="shared" si="1"/>
        <v>1</v>
      </c>
      <c r="J26" s="206" t="s">
        <v>59</v>
      </c>
      <c r="K26" s="204">
        <f>SUM(Tabelle1!BR26,Tabelle1!CC26,Tabelle1!CN26,Tabelle1!CZ26,Tabelle1!DK26,Tabelle1!DW26,Tabelle1!EH26,Tabelle1!ET26,Tabelle1!FF26,Tabelle1!FQ26,Tabelle1!GB26,Tabelle1!GM26,Tabelle1!GX26,Tabelle1!HI26,Tabelle1!HU26,Tabelle1!IF26,Tabelle1!IQ26,Tabelle1!JB26,Tabelle1!JM26,Tabelle1!JX26,Tabelle1!KI26,Tabelle1!KT26,Tabelle1!LE26,Tabelle1!LQ26,Tabelle1!MB26,Tabelle1!MN26)</f>
        <v>2</v>
      </c>
      <c r="L26" s="204">
        <f t="shared" si="2"/>
        <v>2</v>
      </c>
      <c r="M26" s="206" t="s">
        <v>59</v>
      </c>
      <c r="N26" s="204">
        <f>SUM(Tabelle1!CO26,Tabelle1!DL26,Tabelle1!EI26,Tabelle1!EU26,Tabelle1!HJ26,Tabelle1!LF26,Tabelle1!MC26)</f>
        <v>0</v>
      </c>
      <c r="O26" s="123">
        <f t="shared" si="3"/>
        <v>0</v>
      </c>
      <c r="P26" s="204">
        <f>SUM(Tabelle1!Q26,Tabelle1!W26,Tabelle1!AC26,Tabelle1!AI26,Tabelle1!AO26,Tabelle1!AU26,Tabelle1!BA26)</f>
        <v>0</v>
      </c>
      <c r="Q26" s="204">
        <f>SUM(Tabelle1!BS26,Tabelle1!CD26,Tabelle1!CP26,Tabelle1!DA26,Tabelle1!DM26,Tabelle1!DX26,Tabelle1!EJ26,Tabelle1!EV26,Tabelle1!FG26,Tabelle1!FR26,Tabelle1!GC26,Tabelle1!GN26,Tabelle1!GY26,Tabelle1!HK26,Tabelle1!HV26,Tabelle1!IG26,Tabelle1!IR26,Tabelle1!JC26,Tabelle1!JN26,Tabelle1!JY26,Tabelle1!KJ26,Tabelle1!KU26,Tabelle1!LG26,Tabelle1!LR26,Tabelle1!MD26,Tabelle1!MO26)</f>
        <v>0</v>
      </c>
      <c r="R26" s="123">
        <f t="shared" si="4"/>
        <v>0</v>
      </c>
      <c r="S26" s="300">
        <f t="shared" si="5"/>
        <v>12</v>
      </c>
    </row>
    <row r="27" spans="1:19" ht="15" customHeight="1" x14ac:dyDescent="0.25">
      <c r="A27" s="58">
        <v>42428</v>
      </c>
      <c r="B27" s="360" t="s">
        <v>81</v>
      </c>
      <c r="C27" s="360"/>
      <c r="D27" s="124">
        <f>SUM(Tabelle1!N27,Tabelle1!T27,Tabelle1!Z27,Tabelle1!AF27,Tabelle1!AL27,Tabelle1!AR27,Tabelle1!AX27)</f>
        <v>0</v>
      </c>
      <c r="E27" s="307">
        <f>SUM(Tabelle1!BP27,Tabelle1!CA27,Tabelle1!CL27,Tabelle1!CX27,Tabelle1!DI27,Tabelle1!DU27,Tabelle1!EF27,Tabelle1!ER27,Tabelle1!FD27,Tabelle1!FO27,Tabelle1!FZ27,Tabelle1!GK27,Tabelle1!GV27,Tabelle1!HG27,Tabelle1!HS27,Tabelle1!ID27,Tabelle1!IO27,Tabelle1!IZ27,Tabelle1!JK27,Tabelle1!JV27,Tabelle1!KG27,Tabelle1!KR27,Tabelle1!LC27,Tabelle1!LO27,Tabelle1!LZ27,Tabelle1!ML27)</f>
        <v>0</v>
      </c>
      <c r="F27" s="123">
        <f t="shared" si="0"/>
        <v>0</v>
      </c>
      <c r="G27" s="124">
        <f>SUM(Tabelle1!O27,Tabelle1!U27,Tabelle1!AA27,Tabelle1!AG27,Tabelle1!AM27,Tabelle1!AS27,Tabelle1!AY27)</f>
        <v>0</v>
      </c>
      <c r="H27" s="194">
        <f>SUM(Tabelle1!BQ27,Tabelle1!CB27,Tabelle1!CM27,Tabelle1!CY27,Tabelle1!DJ27,Tabelle1!DV27,Tabelle1!EG27,Tabelle1!ES27,Tabelle1!FE27,Tabelle1!FP27,Tabelle1!GA27,Tabelle1!GL27,Tabelle1!GW27,Tabelle1!HH27,Tabelle1!HT27,Tabelle1!IE27,Tabelle1!IP27,Tabelle1!JA27,Tabelle1!JL27,Tabelle1!JW27,Tabelle1!KH27,Tabelle1!KS27,Tabelle1!LD27,Tabelle1!LP27,Tabelle1!MA27,Tabelle1!MM27)</f>
        <v>0</v>
      </c>
      <c r="I27" s="123">
        <f t="shared" si="1"/>
        <v>0</v>
      </c>
      <c r="J27" s="206" t="s">
        <v>59</v>
      </c>
      <c r="K27" s="204">
        <f>SUM(Tabelle1!BR27,Tabelle1!CC27,Tabelle1!CN27,Tabelle1!CZ27,Tabelle1!DK27,Tabelle1!DW27,Tabelle1!EH27,Tabelle1!ET27,Tabelle1!FF27,Tabelle1!FQ27,Tabelle1!GB27,Tabelle1!GM27,Tabelle1!GX27,Tabelle1!HI27,Tabelle1!HU27,Tabelle1!IF27,Tabelle1!IQ27,Tabelle1!JB27,Tabelle1!JM27,Tabelle1!JX27,Tabelle1!KI27,Tabelle1!KT27,Tabelle1!LE27,Tabelle1!LQ27,Tabelle1!MB27,Tabelle1!MN27)</f>
        <v>1</v>
      </c>
      <c r="L27" s="204">
        <f t="shared" si="2"/>
        <v>1</v>
      </c>
      <c r="M27" s="206" t="s">
        <v>59</v>
      </c>
      <c r="N27" s="204">
        <f>SUM(Tabelle1!CO27,Tabelle1!DL27,Tabelle1!EI27,Tabelle1!EU27,Tabelle1!HJ27,Tabelle1!LF27,Tabelle1!MC27)</f>
        <v>0</v>
      </c>
      <c r="O27" s="123">
        <f t="shared" si="3"/>
        <v>0</v>
      </c>
      <c r="P27" s="204">
        <f>SUM(Tabelle1!Q27,Tabelle1!W27,Tabelle1!AC27,Tabelle1!AI27,Tabelle1!AO27,Tabelle1!AU27,Tabelle1!BA27)</f>
        <v>0</v>
      </c>
      <c r="Q27" s="204">
        <f>SUM(Tabelle1!BS27,Tabelle1!CD27,Tabelle1!CP27,Tabelle1!DA27,Tabelle1!DM27,Tabelle1!DX27,Tabelle1!EJ27,Tabelle1!EV27,Tabelle1!FG27,Tabelle1!FR27,Tabelle1!GC27,Tabelle1!GN27,Tabelle1!GY27,Tabelle1!HK27,Tabelle1!HV27,Tabelle1!IG27,Tabelle1!IR27,Tabelle1!JC27,Tabelle1!JN27,Tabelle1!JY27,Tabelle1!KJ27,Tabelle1!KU27,Tabelle1!LG27,Tabelle1!LR27,Tabelle1!MD27,Tabelle1!MO27)</f>
        <v>0</v>
      </c>
      <c r="R27" s="123">
        <f t="shared" si="4"/>
        <v>0</v>
      </c>
      <c r="S27" s="300">
        <f t="shared" si="5"/>
        <v>1</v>
      </c>
    </row>
    <row r="28" spans="1:19" ht="15" customHeight="1" thickBot="1" x14ac:dyDescent="0.3">
      <c r="A28" s="58">
        <v>42428</v>
      </c>
      <c r="B28" s="360" t="s">
        <v>82</v>
      </c>
      <c r="C28" s="360"/>
      <c r="D28" s="124">
        <f>SUM(Tabelle1!N28,Tabelle1!T28,Tabelle1!Z28,Tabelle1!AF28,Tabelle1!AL28,Tabelle1!AR28,Tabelle1!AX28)</f>
        <v>0</v>
      </c>
      <c r="E28" s="307">
        <f>SUM(Tabelle1!BP28,Tabelle1!CA28,Tabelle1!CL28,Tabelle1!CX28,Tabelle1!DI28,Tabelle1!DU28,Tabelle1!EF28,Tabelle1!ER28,Tabelle1!FD28,Tabelle1!FO28,Tabelle1!FZ28,Tabelle1!GK28,Tabelle1!GV28,Tabelle1!HG28,Tabelle1!HS28,Tabelle1!ID28,Tabelle1!IO28,Tabelle1!IZ28,Tabelle1!JK28,Tabelle1!JV28,Tabelle1!KG28,Tabelle1!KR28,Tabelle1!LC28,Tabelle1!LO28,Tabelle1!LZ28,Tabelle1!ML28)</f>
        <v>3</v>
      </c>
      <c r="F28" s="123">
        <f t="shared" si="0"/>
        <v>3</v>
      </c>
      <c r="G28" s="124">
        <f>SUM(Tabelle1!O28,Tabelle1!U28,Tabelle1!AA28,Tabelle1!AG28,Tabelle1!AM28,Tabelle1!AS28,Tabelle1!AY28)</f>
        <v>0</v>
      </c>
      <c r="H28" s="194">
        <f>SUM(Tabelle1!BQ28,Tabelle1!CB28,Tabelle1!CM28,Tabelle1!CY28,Tabelle1!DJ28,Tabelle1!DV28,Tabelle1!EG28,Tabelle1!ES28,Tabelle1!FE28,Tabelle1!FP28,Tabelle1!GA28,Tabelle1!GL28,Tabelle1!GW28,Tabelle1!HH28,Tabelle1!HT28,Tabelle1!IE28,Tabelle1!IP28,Tabelle1!JA28,Tabelle1!JL28,Tabelle1!JW28,Tabelle1!KH28,Tabelle1!KS28,Tabelle1!LD28,Tabelle1!LP28,Tabelle1!MA28,Tabelle1!MM28)</f>
        <v>1</v>
      </c>
      <c r="I28" s="123">
        <f t="shared" si="1"/>
        <v>1</v>
      </c>
      <c r="J28" s="206" t="s">
        <v>59</v>
      </c>
      <c r="K28" s="204">
        <f>SUM(Tabelle1!BR28,Tabelle1!CC28,Tabelle1!CN28,Tabelle1!CZ28,Tabelle1!DK28,Tabelle1!DW28,Tabelle1!EH28,Tabelle1!ET28,Tabelle1!FF28,Tabelle1!FQ28,Tabelle1!GB28,Tabelle1!GM28,Tabelle1!GX28,Tabelle1!HI28,Tabelle1!HU28,Tabelle1!IF28,Tabelle1!IQ28,Tabelle1!JB28,Tabelle1!JM28,Tabelle1!JX28,Tabelle1!KI28,Tabelle1!KT28,Tabelle1!LE28,Tabelle1!LQ28,Tabelle1!MB28,Tabelle1!MN28)</f>
        <v>2</v>
      </c>
      <c r="L28" s="204">
        <f t="shared" si="2"/>
        <v>2</v>
      </c>
      <c r="M28" s="206" t="s">
        <v>59</v>
      </c>
      <c r="N28" s="204">
        <f>SUM(Tabelle1!CO28,Tabelle1!DL28,Tabelle1!EI28,Tabelle1!EU28,Tabelle1!HJ28,Tabelle1!LF28,Tabelle1!MC28)</f>
        <v>0</v>
      </c>
      <c r="O28" s="123">
        <f t="shared" si="3"/>
        <v>0</v>
      </c>
      <c r="P28" s="204">
        <f>SUM(Tabelle1!Q28,Tabelle1!W28,Tabelle1!AC28,Tabelle1!AI28,Tabelle1!AO28,Tabelle1!AU28,Tabelle1!BA28)</f>
        <v>1</v>
      </c>
      <c r="Q28" s="204">
        <f>SUM(Tabelle1!BS28,Tabelle1!CD28,Tabelle1!CP28,Tabelle1!DA28,Tabelle1!DM28,Tabelle1!DX28,Tabelle1!EJ28,Tabelle1!EV28,Tabelle1!FG28,Tabelle1!FR28,Tabelle1!GC28,Tabelle1!GN28,Tabelle1!GY28,Tabelle1!HK28,Tabelle1!HV28,Tabelle1!IG28,Tabelle1!IR28,Tabelle1!JC28,Tabelle1!JN28,Tabelle1!JY28,Tabelle1!KJ28,Tabelle1!KU28,Tabelle1!LG28,Tabelle1!LR28,Tabelle1!MD28,Tabelle1!MO28)</f>
        <v>19</v>
      </c>
      <c r="R28" s="123">
        <f t="shared" si="4"/>
        <v>20</v>
      </c>
      <c r="S28" s="403">
        <f t="shared" si="5"/>
        <v>26</v>
      </c>
    </row>
    <row r="29" spans="1:19" x14ac:dyDescent="0.25">
      <c r="A29" s="207"/>
      <c r="B29" s="207"/>
      <c r="C29" s="208"/>
      <c r="D29" s="207"/>
      <c r="E29" s="207"/>
      <c r="F29" s="208"/>
      <c r="G29" s="207"/>
      <c r="H29" s="207"/>
      <c r="I29" s="208"/>
      <c r="J29" s="207"/>
      <c r="K29" s="207"/>
      <c r="L29" s="208"/>
      <c r="M29" s="207"/>
      <c r="N29" s="207"/>
      <c r="O29" s="208"/>
      <c r="P29" s="207"/>
      <c r="Q29" s="207"/>
      <c r="R29" s="208"/>
    </row>
    <row r="30" spans="1:19" x14ac:dyDescent="0.25">
      <c r="B30" t="s">
        <v>115</v>
      </c>
      <c r="C30" s="123"/>
      <c r="D30">
        <f>SUM(Tabelle1!AX35,Tabelle1!AR35,Tabelle1!AL35,Tabelle1!AF35,Tabelle1!Z35,Tabelle1!T35,Tabelle1!N35)</f>
        <v>22</v>
      </c>
      <c r="E30">
        <f>SUM(E4:E28)</f>
        <v>87</v>
      </c>
      <c r="F30" s="123">
        <f>SUM(D30:E30)</f>
        <v>109</v>
      </c>
      <c r="G30">
        <f>SUM(G4:G28)</f>
        <v>3</v>
      </c>
      <c r="H30" s="196">
        <f>SUM(H4:H28)</f>
        <v>16</v>
      </c>
      <c r="I30" s="123">
        <f>SUM(I4:I28)</f>
        <v>19</v>
      </c>
      <c r="K30" s="196">
        <f>SUM(K4:K28)</f>
        <v>36</v>
      </c>
      <c r="L30" s="123">
        <f>SUM(L4:L28)</f>
        <v>36</v>
      </c>
      <c r="N30" s="196">
        <f>SUM(N4:N28)</f>
        <v>8</v>
      </c>
      <c r="O30" s="123">
        <f>SUM(O4:O28)</f>
        <v>8</v>
      </c>
      <c r="P30" s="196">
        <f>SUM(P4:P28)</f>
        <v>1</v>
      </c>
      <c r="Q30" s="196">
        <f>SUM(Q4:Q28)</f>
        <v>57</v>
      </c>
      <c r="R30" s="123">
        <f>SUM(R4:R28)</f>
        <v>58</v>
      </c>
    </row>
    <row r="33" spans="2:6" x14ac:dyDescent="0.25">
      <c r="B33" s="356" t="s">
        <v>113</v>
      </c>
      <c r="C33" s="356"/>
      <c r="D33" s="189">
        <f>SUM(D4,D5,D7,D8,D11,D12,D14,D15,D16,D17,D18,D19,D20,D22,D23,D25,D26,D27)</f>
        <v>13</v>
      </c>
      <c r="E33">
        <f>SUM(E4,E5,E7,E8,E11,E12,E14,E15,E16,E17,E18,E19,E20,E22,E23,E25,E26,E27)</f>
        <v>64</v>
      </c>
      <c r="F33" s="107">
        <f>SUM(D33:E33)</f>
        <v>77</v>
      </c>
    </row>
    <row r="34" spans="2:6" x14ac:dyDescent="0.25">
      <c r="B34" s="356" t="s">
        <v>114</v>
      </c>
      <c r="C34" s="356"/>
      <c r="D34" s="188">
        <f>SUM(D6,D9,D10,D13,D21,D24,D28)</f>
        <v>9</v>
      </c>
      <c r="E34" s="188">
        <f>SUM(E6,E9,E10,E13,E21,E24,E28)</f>
        <v>23</v>
      </c>
      <c r="F34" s="191">
        <f>SUM(D34:E34)</f>
        <v>32</v>
      </c>
    </row>
    <row r="35" spans="2:6" x14ac:dyDescent="0.25">
      <c r="B35" s="400" t="s">
        <v>149</v>
      </c>
      <c r="C35" s="400"/>
      <c r="D35" s="189">
        <f>SUM(D9,D21,D10)</f>
        <v>4</v>
      </c>
      <c r="E35">
        <f>SUM(E9,E21,E10)</f>
        <v>8</v>
      </c>
      <c r="F35" s="191">
        <f>SUM(D35:E35)</f>
        <v>12</v>
      </c>
    </row>
    <row r="36" spans="2:6" x14ac:dyDescent="0.25">
      <c r="B36" s="400" t="s">
        <v>150</v>
      </c>
      <c r="C36" s="400"/>
      <c r="D36" s="188">
        <f>SUM(Tabelle3!D28,Tabelle3!D24,Tabelle3!D13,Tabelle3!D6)</f>
        <v>5</v>
      </c>
      <c r="E36" s="188">
        <f>SUM(Tabelle3!E28,Tabelle3!E24,Tabelle3!E13,Tabelle3!E6)</f>
        <v>15</v>
      </c>
      <c r="F36" s="191">
        <f>SUM(D36:E36)</f>
        <v>20</v>
      </c>
    </row>
  </sheetData>
  <mergeCells count="34">
    <mergeCell ref="B35:C35"/>
    <mergeCell ref="B33:C33"/>
    <mergeCell ref="B34:C34"/>
    <mergeCell ref="B36:C36"/>
    <mergeCell ref="B9:C9"/>
    <mergeCell ref="B21:C2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4:C4"/>
    <mergeCell ref="B5:C5"/>
    <mergeCell ref="B6:C6"/>
    <mergeCell ref="B7:C7"/>
    <mergeCell ref="B8:C8"/>
    <mergeCell ref="B20:C20"/>
    <mergeCell ref="B28:C28"/>
    <mergeCell ref="B22:C22"/>
    <mergeCell ref="B23:C23"/>
    <mergeCell ref="B24:C24"/>
    <mergeCell ref="B25:C25"/>
    <mergeCell ref="B26:C26"/>
    <mergeCell ref="B27:C27"/>
    <mergeCell ref="D2:F2"/>
    <mergeCell ref="G2:I2"/>
    <mergeCell ref="J2:L2"/>
    <mergeCell ref="M2:O2"/>
    <mergeCell ref="P2:R2"/>
  </mergeCells>
  <pageMargins left="0.7" right="0.7" top="0.78740157499999996" bottom="0.78740157499999996" header="0.3" footer="0.3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</dc:creator>
  <cp:lastModifiedBy>lorenz</cp:lastModifiedBy>
  <cp:revision/>
  <dcterms:created xsi:type="dcterms:W3CDTF">2015-05-12T13:00:21Z</dcterms:created>
  <dcterms:modified xsi:type="dcterms:W3CDTF">2016-07-07T08:15:54Z</dcterms:modified>
</cp:coreProperties>
</file>